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505" activeTab="0"/>
  </bookViews>
  <sheets>
    <sheet name="TITLE SHEET" sheetId="1" r:id="rId1"/>
    <sheet name="Report 1" sheetId="2" r:id="rId2"/>
    <sheet name="Report 2" sheetId="3" r:id="rId3"/>
  </sheets>
  <definedNames>
    <definedName name="Contractors">'TITLE SHEET'!$E$20:$E$21</definedName>
    <definedName name="Foreman">'TITLE SHEET'!$I$20:$I$22</definedName>
    <definedName name="Items">'TITLE SHEET'!$A$20:$A$27</definedName>
    <definedName name="ItemsT">'TITLE SHEET'!$A$20:$A$28</definedName>
    <definedName name="Mix">'TITLE SHEET'!$F$20:$F$23</definedName>
    <definedName name="Offset">'TITLE SHEET'!$J$20:$J$21</definedName>
    <definedName name="Pins">'TITLE SHEET'!$C$20:$C$21</definedName>
    <definedName name="Plant">'TITLE SHEET'!$G$20:$G$21</definedName>
    <definedName name="Sizes">'TITLE SHEET'!$B$20:$B$24</definedName>
    <definedName name="Super">'TITLE SHEET'!$H$20:$H$21</definedName>
    <definedName name="Towns">'TITLE SHEET'!$D$20</definedName>
  </definedNames>
  <calcPr fullCalcOnLoad="1"/>
</workbook>
</file>

<file path=xl/sharedStrings.xml><?xml version="1.0" encoding="utf-8"?>
<sst xmlns="http://schemas.openxmlformats.org/spreadsheetml/2006/main" count="178" uniqueCount="90">
  <si>
    <t>Project Number:</t>
  </si>
  <si>
    <t>Report Number:</t>
  </si>
  <si>
    <t>Town:</t>
  </si>
  <si>
    <t>Date:</t>
  </si>
  <si>
    <t>Paving Contractor:</t>
  </si>
  <si>
    <t>Plant Location:</t>
  </si>
  <si>
    <t>Superintendent:</t>
  </si>
  <si>
    <t>Foreman:</t>
  </si>
  <si>
    <t>Paver:</t>
  </si>
  <si>
    <t>Rollers:</t>
  </si>
  <si>
    <t>Trucks:</t>
  </si>
  <si>
    <t>Crew:</t>
  </si>
  <si>
    <t>comments:</t>
  </si>
  <si>
    <t>TIME:</t>
  </si>
  <si>
    <t>AIR TEMPERATURE:</t>
  </si>
  <si>
    <t>°F</t>
  </si>
  <si>
    <t>WEATHER:</t>
  </si>
  <si>
    <t>CORES</t>
  </si>
  <si>
    <t>No.</t>
  </si>
  <si>
    <t>Station</t>
  </si>
  <si>
    <t>Offset</t>
  </si>
  <si>
    <t>Time</t>
  </si>
  <si>
    <t>Degrees</t>
  </si>
  <si>
    <t>Item #</t>
  </si>
  <si>
    <t>Grade</t>
  </si>
  <si>
    <t>Description</t>
  </si>
  <si>
    <t>Recycled Course</t>
  </si>
  <si>
    <t>Base Course</t>
  </si>
  <si>
    <t>Binder Course</t>
  </si>
  <si>
    <t>Wearing Course</t>
  </si>
  <si>
    <t>Leveling Course</t>
  </si>
  <si>
    <t>Hand Placed</t>
  </si>
  <si>
    <t>Tack Coat</t>
  </si>
  <si>
    <t>Signature:</t>
  </si>
  <si>
    <t>Saco</t>
  </si>
  <si>
    <t>Foreman</t>
  </si>
  <si>
    <t>Items</t>
  </si>
  <si>
    <t>25.0 mm</t>
  </si>
  <si>
    <t>4.75 mm</t>
  </si>
  <si>
    <t>9.5 mm</t>
  </si>
  <si>
    <t>12.5 mm</t>
  </si>
  <si>
    <t>19.0 mm</t>
  </si>
  <si>
    <t>Depth</t>
  </si>
  <si>
    <t>Width</t>
  </si>
  <si>
    <t>Tons</t>
  </si>
  <si>
    <t>Station to Station</t>
  </si>
  <si>
    <t>Gallons</t>
  </si>
  <si>
    <t>Sizes</t>
  </si>
  <si>
    <t>PINs</t>
  </si>
  <si>
    <t>Towns</t>
  </si>
  <si>
    <t>Mix Design:</t>
  </si>
  <si>
    <t>Contractors</t>
  </si>
  <si>
    <t>Pike Industries Inc.</t>
  </si>
  <si>
    <t>Glidden</t>
  </si>
  <si>
    <t>Mix Designs</t>
  </si>
  <si>
    <t>Plant</t>
  </si>
  <si>
    <t>NOON</t>
  </si>
  <si>
    <t>Today</t>
  </si>
  <si>
    <t>Project</t>
  </si>
  <si>
    <t>(START)</t>
  </si>
  <si>
    <t>Reference</t>
  </si>
  <si>
    <t>(END)</t>
  </si>
  <si>
    <t>MIX TEMPERATURES</t>
  </si>
  <si>
    <t>Total</t>
  </si>
  <si>
    <t>Westbrook</t>
  </si>
  <si>
    <t>Wells</t>
  </si>
  <si>
    <t>Super</t>
  </si>
  <si>
    <t>Bob Harvey</t>
  </si>
  <si>
    <t>Chris Eisenhower</t>
  </si>
  <si>
    <t>SAMPLES</t>
  </si>
  <si>
    <t>PII-WE8-75B-95FR1</t>
  </si>
  <si>
    <t>PII-WB8-75D-95FR</t>
  </si>
  <si>
    <t>Lt</t>
  </si>
  <si>
    <t>Rt</t>
  </si>
  <si>
    <t>PII-WB8-50D-95FR</t>
  </si>
  <si>
    <t>PII-WE8-50B-95FR</t>
  </si>
  <si>
    <t>Brian Meehan</t>
  </si>
  <si>
    <t>Tim Landry</t>
  </si>
  <si>
    <t>Brian Nadeau</t>
  </si>
  <si>
    <t>Add or remove items to the columns below.</t>
  </si>
  <si>
    <t>To edit the range of a column go to - Insert - Name - Define</t>
  </si>
  <si>
    <t>Select the range title and adjust the "refers to" section at the bottom of the window.</t>
  </si>
  <si>
    <t>Sheets should adjust and include/remove column items.</t>
  </si>
  <si>
    <t>Sheets are protected without a password for your convenience.</t>
  </si>
  <si>
    <t>Fields are formatted, just type numbers.</t>
  </si>
  <si>
    <t xml:space="preserve">To add a new sheet: copy the last sheet, go to - Edit - Replace (Ctrl +H), </t>
  </si>
  <si>
    <r>
      <t>In Fi</t>
    </r>
    <r>
      <rPr>
        <u val="single"/>
        <sz val="14"/>
        <rFont val="Arial"/>
        <family val="2"/>
      </rPr>
      <t>n</t>
    </r>
    <r>
      <rPr>
        <sz val="14"/>
        <rFont val="Arial"/>
        <family val="2"/>
      </rPr>
      <t>d what, for example type: t 1 (as in Repor</t>
    </r>
    <r>
      <rPr>
        <sz val="14"/>
        <color indexed="10"/>
        <rFont val="Arial"/>
        <family val="2"/>
      </rPr>
      <t>t 1</t>
    </r>
    <r>
      <rPr>
        <sz val="14"/>
        <rFont val="Arial"/>
        <family val="2"/>
      </rPr>
      <t>), then R</t>
    </r>
    <r>
      <rPr>
        <u val="single"/>
        <sz val="14"/>
        <rFont val="Arial"/>
        <family val="2"/>
      </rPr>
      <t>e</t>
    </r>
    <r>
      <rPr>
        <sz val="14"/>
        <rFont val="Arial"/>
        <family val="2"/>
      </rPr>
      <t>place with: t 2 (as in Repor</t>
    </r>
    <r>
      <rPr>
        <sz val="14"/>
        <color indexed="10"/>
        <rFont val="Arial"/>
        <family val="2"/>
      </rPr>
      <t>t 2</t>
    </r>
    <r>
      <rPr>
        <sz val="14"/>
        <rFont val="Arial"/>
        <family val="2"/>
      </rPr>
      <t>).</t>
    </r>
  </si>
  <si>
    <t>This should replace 16 'Report 1's with 'Report 2's, linking Report 3 to Report 2.</t>
  </si>
  <si>
    <t>Don't forget to properly rename the sheet tab.</t>
  </si>
  <si>
    <t>Apply the relevent sheet number as needed.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</si>
</sst>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\ &quot;mm&quot;"/>
    <numFmt numFmtId="166" formatCode="0.00\'\'"/>
    <numFmt numFmtId="167" formatCode="0.00\'"/>
    <numFmt numFmtId="168" formatCode="0.00\ \T"/>
    <numFmt numFmtId="169" formatCode="[$-409]h:mm\ AM/PM;@"/>
    <numFmt numFmtId="170" formatCode="0\+00"/>
    <numFmt numFmtId="171" formatCode="000\°"/>
    <numFmt numFmtId="172" formatCode="0.000"/>
    <numFmt numFmtId="173" formatCode="m\g"/>
    <numFmt numFmtId="174" formatCode="0.0"/>
    <numFmt numFmtId="175" formatCode="&quot;$&quot;#,##0.00"/>
    <numFmt numFmtId="176" formatCode="0.00\ &quot;mm&quot;"/>
    <numFmt numFmtId="177" formatCode="[$-409]h:mm:ss\ AM/PM"/>
    <numFmt numFmtId="178" formatCode="[$-409]dddd\,\ mmmm\ dd\,\ yyyy"/>
    <numFmt numFmtId="179" formatCode="0.0000"/>
    <numFmt numFmtId="180" formatCode="\1\-\1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4"/>
      <color indexed="10"/>
      <name val="Arial"/>
      <family val="2"/>
    </font>
    <font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darkGray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 horizontal="center"/>
      <protection locked="0"/>
    </xf>
    <xf numFmtId="165" fontId="0" fillId="0" borderId="4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67" fontId="0" fillId="0" borderId="4" xfId="0" applyNumberFormat="1" applyFont="1" applyBorder="1" applyAlignment="1" applyProtection="1">
      <alignment horizontal="center"/>
      <protection locked="0"/>
    </xf>
    <xf numFmtId="168" fontId="0" fillId="0" borderId="4" xfId="0" applyNumberFormat="1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49" fontId="0" fillId="0" borderId="4" xfId="0" applyNumberFormat="1" applyFont="1" applyBorder="1" applyAlignment="1" applyProtection="1">
      <alignment horizontal="center"/>
      <protection locked="0"/>
    </xf>
    <xf numFmtId="170" fontId="0" fillId="0" borderId="4" xfId="0" applyNumberFormat="1" applyFont="1" applyBorder="1" applyAlignment="1" applyProtection="1">
      <alignment horizontal="center"/>
      <protection locked="0"/>
    </xf>
    <xf numFmtId="169" fontId="0" fillId="0" borderId="4" xfId="0" applyNumberFormat="1" applyFont="1" applyBorder="1" applyAlignment="1" applyProtection="1">
      <alignment horizontal="center"/>
      <protection locked="0"/>
    </xf>
    <xf numFmtId="171" fontId="0" fillId="0" borderId="4" xfId="0" applyNumberFormat="1" applyFont="1" applyBorder="1" applyAlignment="1" applyProtection="1">
      <alignment horizontal="center"/>
      <protection locked="0"/>
    </xf>
    <xf numFmtId="170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71" fontId="0" fillId="0" borderId="0" xfId="0" applyNumberFormat="1" applyFont="1" applyBorder="1" applyAlignment="1" applyProtection="1">
      <alignment horizontal="center"/>
      <protection/>
    </xf>
    <xf numFmtId="169" fontId="0" fillId="0" borderId="5" xfId="0" applyNumberFormat="1" applyFont="1" applyBorder="1" applyAlignment="1" applyProtection="1">
      <alignment horizontal="center"/>
      <protection locked="0"/>
    </xf>
    <xf numFmtId="169" fontId="0" fillId="0" borderId="6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/>
      <protection/>
    </xf>
    <xf numFmtId="172" fontId="0" fillId="0" borderId="4" xfId="0" applyNumberFormat="1" applyFont="1" applyBorder="1" applyAlignment="1" applyProtection="1">
      <alignment horizontal="center"/>
      <protection/>
    </xf>
    <xf numFmtId="165" fontId="0" fillId="0" borderId="4" xfId="0" applyNumberFormat="1" applyFont="1" applyBorder="1" applyAlignment="1" applyProtection="1">
      <alignment horizontal="center"/>
      <protection/>
    </xf>
    <xf numFmtId="2" fontId="0" fillId="0" borderId="4" xfId="0" applyNumberFormat="1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1" fontId="0" fillId="0" borderId="4" xfId="0" applyNumberFormat="1" applyFon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center"/>
      <protection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/>
    </xf>
    <xf numFmtId="0" fontId="3" fillId="3" borderId="7" xfId="0" applyFont="1" applyFill="1" applyBorder="1" applyAlignment="1" applyProtection="1">
      <alignment horizontal="center"/>
      <protection/>
    </xf>
    <xf numFmtId="0" fontId="3" fillId="3" borderId="2" xfId="0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3" borderId="0" xfId="0" applyFont="1" applyFill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14" fontId="0" fillId="0" borderId="3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2" fontId="0" fillId="0" borderId="3" xfId="0" applyNumberFormat="1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10.421875" style="0" customWidth="1"/>
    <col min="4" max="5" width="17.00390625" style="0" bestFit="1" customWidth="1"/>
    <col min="6" max="6" width="18.00390625" style="0" bestFit="1" customWidth="1"/>
    <col min="7" max="7" width="10.00390625" style="0" bestFit="1" customWidth="1"/>
    <col min="8" max="8" width="12.140625" style="0" bestFit="1" customWidth="1"/>
    <col min="9" max="9" width="15.57421875" style="0" bestFit="1" customWidth="1"/>
  </cols>
  <sheetData>
    <row r="3" ht="18">
      <c r="A3" s="1" t="s">
        <v>83</v>
      </c>
    </row>
    <row r="4" ht="18">
      <c r="A4" s="1" t="s">
        <v>84</v>
      </c>
    </row>
    <row r="5" ht="18">
      <c r="A5" s="1"/>
    </row>
    <row r="6" ht="18">
      <c r="A6" s="1" t="s">
        <v>85</v>
      </c>
    </row>
    <row r="7" ht="18">
      <c r="A7" s="1" t="s">
        <v>86</v>
      </c>
    </row>
    <row r="8" ht="18">
      <c r="A8" s="1" t="s">
        <v>87</v>
      </c>
    </row>
    <row r="9" ht="18">
      <c r="A9" s="1" t="s">
        <v>89</v>
      </c>
    </row>
    <row r="10" ht="18">
      <c r="A10" s="1" t="s">
        <v>88</v>
      </c>
    </row>
    <row r="11" ht="18">
      <c r="A11" s="1"/>
    </row>
    <row r="12" ht="18">
      <c r="A12" s="1" t="s">
        <v>79</v>
      </c>
    </row>
    <row r="13" ht="18">
      <c r="A13" s="1" t="s">
        <v>80</v>
      </c>
    </row>
    <row r="14" ht="18">
      <c r="A14" s="1" t="s">
        <v>81</v>
      </c>
    </row>
    <row r="15" ht="18">
      <c r="A15" s="1" t="s">
        <v>82</v>
      </c>
    </row>
    <row r="19" spans="1:10" ht="12.75">
      <c r="A19" t="s">
        <v>36</v>
      </c>
      <c r="B19" t="s">
        <v>47</v>
      </c>
      <c r="C19" t="s">
        <v>48</v>
      </c>
      <c r="D19" t="s">
        <v>49</v>
      </c>
      <c r="E19" t="s">
        <v>51</v>
      </c>
      <c r="F19" t="s">
        <v>54</v>
      </c>
      <c r="G19" t="s">
        <v>55</v>
      </c>
      <c r="H19" t="s">
        <v>66</v>
      </c>
      <c r="I19" t="s">
        <v>35</v>
      </c>
      <c r="J19" t="s">
        <v>20</v>
      </c>
    </row>
    <row r="20" spans="1:10" ht="12.75">
      <c r="A20" s="5">
        <v>403.206</v>
      </c>
      <c r="B20" t="s">
        <v>38</v>
      </c>
      <c r="C20" s="6">
        <v>9855</v>
      </c>
      <c r="D20" t="s">
        <v>34</v>
      </c>
      <c r="E20" t="s">
        <v>52</v>
      </c>
      <c r="F20" t="s">
        <v>74</v>
      </c>
      <c r="G20" t="s">
        <v>64</v>
      </c>
      <c r="H20" t="s">
        <v>77</v>
      </c>
      <c r="I20" t="s">
        <v>68</v>
      </c>
      <c r="J20" t="s">
        <v>72</v>
      </c>
    </row>
    <row r="21" spans="1:10" ht="12.75">
      <c r="A21" s="5">
        <v>403.207</v>
      </c>
      <c r="B21" t="s">
        <v>39</v>
      </c>
      <c r="C21" s="6">
        <v>9855.1</v>
      </c>
      <c r="E21" t="s">
        <v>53</v>
      </c>
      <c r="F21" t="s">
        <v>71</v>
      </c>
      <c r="G21" t="s">
        <v>65</v>
      </c>
      <c r="H21" t="s">
        <v>78</v>
      </c>
      <c r="I21" t="s">
        <v>67</v>
      </c>
      <c r="J21" t="s">
        <v>73</v>
      </c>
    </row>
    <row r="22" spans="1:9" ht="12.75">
      <c r="A22" s="5">
        <v>403.208</v>
      </c>
      <c r="B22" t="s">
        <v>40</v>
      </c>
      <c r="C22" s="6"/>
      <c r="F22" t="s">
        <v>75</v>
      </c>
      <c r="I22" t="s">
        <v>76</v>
      </c>
    </row>
    <row r="23" spans="1:6" ht="12.75">
      <c r="A23" s="5">
        <v>403.209</v>
      </c>
      <c r="B23" t="s">
        <v>41</v>
      </c>
      <c r="F23" t="s">
        <v>70</v>
      </c>
    </row>
    <row r="24" spans="1:2" ht="12.75">
      <c r="A24" s="5">
        <v>403.21</v>
      </c>
      <c r="B24" t="s">
        <v>37</v>
      </c>
    </row>
    <row r="25" ht="12.75">
      <c r="A25" s="5">
        <v>403.211</v>
      </c>
    </row>
    <row r="26" ht="12.75">
      <c r="A26" s="5">
        <v>403.212</v>
      </c>
    </row>
    <row r="27" ht="12.75">
      <c r="A27" s="5">
        <v>403.213</v>
      </c>
    </row>
    <row r="28" ht="12.75">
      <c r="A28" s="6">
        <v>409.15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zoomScale="85" zoomScaleNormal="85" zoomScaleSheetLayoutView="85" workbookViewId="0" topLeftCell="A1">
      <selection activeCell="A11" sqref="A11"/>
    </sheetView>
  </sheetViews>
  <sheetFormatPr defaultColWidth="9.140625" defaultRowHeight="12.75"/>
  <cols>
    <col min="1" max="1" width="9.7109375" style="14" bestFit="1" customWidth="1"/>
    <col min="2" max="2" width="8.28125" style="14" bestFit="1" customWidth="1"/>
    <col min="3" max="3" width="8.00390625" style="14" bestFit="1" customWidth="1"/>
    <col min="4" max="4" width="7.7109375" style="14" customWidth="1"/>
    <col min="5" max="10" width="9.00390625" style="14" customWidth="1"/>
    <col min="11" max="12" width="9.421875" style="14" customWidth="1"/>
    <col min="13" max="16384" width="9.140625" style="14" customWidth="1"/>
  </cols>
  <sheetData>
    <row r="1" spans="1:12" ht="12.75">
      <c r="A1" s="59" t="s">
        <v>0</v>
      </c>
      <c r="B1" s="59"/>
      <c r="C1" s="67"/>
      <c r="D1" s="67"/>
      <c r="E1" s="67"/>
      <c r="F1" s="67"/>
      <c r="H1" s="50" t="s">
        <v>1</v>
      </c>
      <c r="I1" s="50"/>
      <c r="J1" s="47">
        <v>1</v>
      </c>
      <c r="K1" s="47"/>
      <c r="L1" s="47"/>
    </row>
    <row r="2" spans="1:12" ht="12.75">
      <c r="A2" s="59" t="s">
        <v>2</v>
      </c>
      <c r="B2" s="59"/>
      <c r="C2" s="49">
        <f>IF(C1=9855,"Saco",IF(C1=9855.1,"Saco",""))</f>
      </c>
      <c r="D2" s="49"/>
      <c r="E2" s="49"/>
      <c r="F2" s="49"/>
      <c r="H2" s="50" t="s">
        <v>3</v>
      </c>
      <c r="I2" s="50"/>
      <c r="J2" s="64"/>
      <c r="K2" s="64"/>
      <c r="L2" s="64"/>
    </row>
    <row r="3" spans="1:12" ht="12.75">
      <c r="A3" s="59" t="s">
        <v>4</v>
      </c>
      <c r="B3" s="59"/>
      <c r="C3" s="46"/>
      <c r="D3" s="46"/>
      <c r="E3" s="46"/>
      <c r="F3" s="46"/>
      <c r="H3" s="50" t="s">
        <v>5</v>
      </c>
      <c r="I3" s="50"/>
      <c r="J3" s="68"/>
      <c r="K3" s="68"/>
      <c r="L3" s="68"/>
    </row>
    <row r="4" spans="1:12" ht="12.75">
      <c r="A4" s="59" t="s">
        <v>6</v>
      </c>
      <c r="B4" s="59"/>
      <c r="C4" s="46"/>
      <c r="D4" s="46"/>
      <c r="E4" s="46"/>
      <c r="F4" s="46"/>
      <c r="H4" s="50" t="s">
        <v>50</v>
      </c>
      <c r="I4" s="50"/>
      <c r="J4" s="68"/>
      <c r="K4" s="68"/>
      <c r="L4" s="68"/>
    </row>
    <row r="5" spans="1:12" ht="12.75">
      <c r="A5" s="7" t="s">
        <v>8</v>
      </c>
      <c r="B5" s="46"/>
      <c r="C5" s="46"/>
      <c r="D5" s="46"/>
      <c r="E5" s="46"/>
      <c r="F5" s="46"/>
      <c r="H5" s="50" t="s">
        <v>7</v>
      </c>
      <c r="I5" s="50"/>
      <c r="J5" s="68"/>
      <c r="K5" s="68"/>
      <c r="L5" s="68"/>
    </row>
    <row r="6" spans="1:12" ht="12.75">
      <c r="A6" s="7" t="s">
        <v>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2.75">
      <c r="A7" s="7" t="s">
        <v>10</v>
      </c>
      <c r="B7" s="18"/>
      <c r="H7" s="61" t="s">
        <v>11</v>
      </c>
      <c r="I7" s="61"/>
      <c r="J7" s="68"/>
      <c r="K7" s="68"/>
      <c r="L7" s="68"/>
    </row>
    <row r="8" spans="1:12" ht="12.75">
      <c r="A8" s="7"/>
      <c r="B8" s="13"/>
      <c r="H8" s="16"/>
      <c r="I8" s="16"/>
      <c r="J8" s="13"/>
      <c r="K8" s="13"/>
      <c r="L8" s="13"/>
    </row>
    <row r="10" spans="1:12" ht="12.75">
      <c r="A10" s="8" t="s">
        <v>23</v>
      </c>
      <c r="B10" s="8" t="s">
        <v>24</v>
      </c>
      <c r="C10" s="58" t="s">
        <v>45</v>
      </c>
      <c r="D10" s="58"/>
      <c r="E10" s="58"/>
      <c r="F10" s="58"/>
      <c r="G10" s="58"/>
      <c r="H10" s="58"/>
      <c r="I10" s="58"/>
      <c r="J10" s="8" t="s">
        <v>42</v>
      </c>
      <c r="K10" s="8" t="s">
        <v>43</v>
      </c>
      <c r="L10" s="8" t="s">
        <v>44</v>
      </c>
    </row>
    <row r="11" spans="1:12" ht="12.75">
      <c r="A11" s="19"/>
      <c r="B11" s="20"/>
      <c r="C11" s="51"/>
      <c r="D11" s="52"/>
      <c r="E11" s="52"/>
      <c r="F11" s="52"/>
      <c r="G11" s="52"/>
      <c r="H11" s="52"/>
      <c r="I11" s="53"/>
      <c r="J11" s="21"/>
      <c r="K11" s="22"/>
      <c r="L11" s="23"/>
    </row>
    <row r="12" spans="1:12" ht="12.75">
      <c r="A12" s="19"/>
      <c r="B12" s="20"/>
      <c r="C12" s="51"/>
      <c r="D12" s="52"/>
      <c r="E12" s="52"/>
      <c r="F12" s="52"/>
      <c r="G12" s="52"/>
      <c r="H12" s="52"/>
      <c r="I12" s="53"/>
      <c r="J12" s="21"/>
      <c r="K12" s="22"/>
      <c r="L12" s="23"/>
    </row>
    <row r="13" spans="1:12" ht="12.75">
      <c r="A13" s="19"/>
      <c r="B13" s="20"/>
      <c r="C13" s="51"/>
      <c r="D13" s="52"/>
      <c r="E13" s="52"/>
      <c r="F13" s="52"/>
      <c r="G13" s="52"/>
      <c r="H13" s="52"/>
      <c r="I13" s="53"/>
      <c r="J13" s="21"/>
      <c r="K13" s="22"/>
      <c r="L13" s="23"/>
    </row>
    <row r="14" spans="1:12" ht="12.75">
      <c r="A14" s="19"/>
      <c r="B14" s="20"/>
      <c r="C14" s="51"/>
      <c r="D14" s="52"/>
      <c r="E14" s="52"/>
      <c r="F14" s="52"/>
      <c r="G14" s="52"/>
      <c r="H14" s="52"/>
      <c r="I14" s="53"/>
      <c r="J14" s="21"/>
      <c r="K14" s="22"/>
      <c r="L14" s="23"/>
    </row>
    <row r="15" spans="1:12" ht="12.75">
      <c r="A15" s="19"/>
      <c r="B15" s="20"/>
      <c r="C15" s="51"/>
      <c r="D15" s="52"/>
      <c r="E15" s="52"/>
      <c r="F15" s="52"/>
      <c r="G15" s="52"/>
      <c r="H15" s="52"/>
      <c r="I15" s="53"/>
      <c r="J15" s="21"/>
      <c r="K15" s="22"/>
      <c r="L15" s="23"/>
    </row>
    <row r="16" spans="1:12" ht="12.75">
      <c r="A16" s="19"/>
      <c r="B16" s="20"/>
      <c r="C16" s="51"/>
      <c r="D16" s="52"/>
      <c r="E16" s="52"/>
      <c r="F16" s="52"/>
      <c r="G16" s="52"/>
      <c r="H16" s="52"/>
      <c r="I16" s="53"/>
      <c r="J16" s="21"/>
      <c r="K16" s="22"/>
      <c r="L16" s="23"/>
    </row>
    <row r="17" spans="1:12" ht="12.75">
      <c r="A17" s="19"/>
      <c r="B17" s="20"/>
      <c r="C17" s="51"/>
      <c r="D17" s="52"/>
      <c r="E17" s="52"/>
      <c r="F17" s="52"/>
      <c r="G17" s="52"/>
      <c r="H17" s="52"/>
      <c r="I17" s="53"/>
      <c r="J17" s="21"/>
      <c r="K17" s="22"/>
      <c r="L17" s="23"/>
    </row>
    <row r="18" spans="1:11" ht="12.75">
      <c r="A18" s="2" t="s">
        <v>12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2:11" ht="12.75"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2:11" ht="12.75"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2:11" ht="12.75"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2:11" ht="12.75"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2:11" ht="12.75"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2:11" ht="12.75"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6" spans="1:12" ht="12.75">
      <c r="A26" s="57" t="s">
        <v>69</v>
      </c>
      <c r="B26" s="57"/>
      <c r="C26" s="57"/>
      <c r="D26" s="57"/>
      <c r="F26" s="57" t="s">
        <v>17</v>
      </c>
      <c r="G26" s="57"/>
      <c r="H26" s="57"/>
      <c r="I26" s="57"/>
      <c r="K26" s="60" t="s">
        <v>62</v>
      </c>
      <c r="L26" s="60"/>
    </row>
    <row r="27" spans="1:12" ht="12.75">
      <c r="A27" s="11" t="s">
        <v>60</v>
      </c>
      <c r="B27" s="11" t="s">
        <v>18</v>
      </c>
      <c r="C27" s="8" t="s">
        <v>19</v>
      </c>
      <c r="D27" s="8" t="s">
        <v>20</v>
      </c>
      <c r="F27" s="11" t="s">
        <v>60</v>
      </c>
      <c r="G27" s="11" t="s">
        <v>18</v>
      </c>
      <c r="H27" s="8" t="s">
        <v>19</v>
      </c>
      <c r="I27" s="11" t="s">
        <v>20</v>
      </c>
      <c r="K27" s="8" t="s">
        <v>21</v>
      </c>
      <c r="L27" s="8" t="s">
        <v>22</v>
      </c>
    </row>
    <row r="28" spans="1:12" ht="12.75">
      <c r="A28" s="24"/>
      <c r="B28" s="25"/>
      <c r="C28" s="26"/>
      <c r="D28" s="24"/>
      <c r="F28" s="24"/>
      <c r="G28" s="25"/>
      <c r="H28" s="26"/>
      <c r="I28" s="24"/>
      <c r="K28" s="27"/>
      <c r="L28" s="28"/>
    </row>
    <row r="29" spans="1:12" ht="12.75">
      <c r="A29" s="24"/>
      <c r="B29" s="25"/>
      <c r="C29" s="26"/>
      <c r="D29" s="24"/>
      <c r="F29" s="24"/>
      <c r="G29" s="25"/>
      <c r="H29" s="26"/>
      <c r="I29" s="24"/>
      <c r="K29" s="27"/>
      <c r="L29" s="28"/>
    </row>
    <row r="30" spans="1:12" ht="12.75">
      <c r="A30" s="24"/>
      <c r="B30" s="25"/>
      <c r="C30" s="26"/>
      <c r="D30" s="24"/>
      <c r="F30" s="24"/>
      <c r="G30" s="25"/>
      <c r="H30" s="26"/>
      <c r="I30" s="24"/>
      <c r="K30" s="27"/>
      <c r="L30" s="28"/>
    </row>
    <row r="31" spans="1:12" ht="12.75">
      <c r="A31" s="24"/>
      <c r="B31" s="25"/>
      <c r="C31" s="26"/>
      <c r="D31" s="24"/>
      <c r="F31" s="24"/>
      <c r="G31" s="25"/>
      <c r="H31" s="26"/>
      <c r="I31" s="24"/>
      <c r="K31" s="27"/>
      <c r="L31" s="28"/>
    </row>
    <row r="32" spans="1:12" ht="12.75">
      <c r="A32" s="24"/>
      <c r="B32" s="25"/>
      <c r="C32" s="26"/>
      <c r="D32" s="24"/>
      <c r="F32" s="24"/>
      <c r="G32" s="25"/>
      <c r="H32" s="26"/>
      <c r="I32" s="24"/>
      <c r="K32" s="27"/>
      <c r="L32" s="28"/>
    </row>
    <row r="33" spans="1:12" ht="12.75">
      <c r="A33" s="24"/>
      <c r="B33" s="25"/>
      <c r="C33" s="26"/>
      <c r="D33" s="24"/>
      <c r="F33" s="24"/>
      <c r="G33" s="25"/>
      <c r="H33" s="26"/>
      <c r="I33" s="24"/>
      <c r="K33" s="27"/>
      <c r="L33" s="28"/>
    </row>
    <row r="34" spans="1:12" ht="12.75">
      <c r="A34" s="24"/>
      <c r="B34" s="25"/>
      <c r="C34" s="26"/>
      <c r="D34" s="24"/>
      <c r="F34" s="24"/>
      <c r="G34" s="25"/>
      <c r="H34" s="26"/>
      <c r="I34" s="24"/>
      <c r="K34" s="27"/>
      <c r="L34" s="28"/>
    </row>
    <row r="35" spans="1:12" ht="12.75">
      <c r="A35" s="24"/>
      <c r="B35" s="25"/>
      <c r="C35" s="26"/>
      <c r="D35" s="24"/>
      <c r="F35" s="24"/>
      <c r="G35" s="25"/>
      <c r="H35" s="26"/>
      <c r="I35" s="24"/>
      <c r="K35" s="27"/>
      <c r="L35" s="28"/>
    </row>
    <row r="36" spans="1:12" ht="12.75">
      <c r="A36" s="24"/>
      <c r="B36" s="25"/>
      <c r="C36" s="26"/>
      <c r="D36" s="24"/>
      <c r="F36" s="24"/>
      <c r="G36" s="25"/>
      <c r="H36" s="26"/>
      <c r="I36" s="24"/>
      <c r="K36" s="27"/>
      <c r="L36" s="28"/>
    </row>
    <row r="37" spans="1:9" ht="12.75">
      <c r="A37" s="13"/>
      <c r="B37" s="29"/>
      <c r="C37" s="13"/>
      <c r="D37" s="15"/>
      <c r="E37" s="30"/>
      <c r="F37" s="30"/>
      <c r="G37" s="31"/>
      <c r="H37" s="15"/>
      <c r="I37" s="30"/>
    </row>
    <row r="38" spans="1:9" ht="12.75">
      <c r="A38" s="13"/>
      <c r="B38" s="29"/>
      <c r="C38" s="13"/>
      <c r="D38" s="15"/>
      <c r="E38" s="30"/>
      <c r="F38" s="30"/>
      <c r="G38" s="31"/>
      <c r="H38" s="15"/>
      <c r="I38" s="30"/>
    </row>
    <row r="39" spans="1:10" ht="12.75">
      <c r="A39" s="13"/>
      <c r="B39" s="29"/>
      <c r="C39" s="13"/>
      <c r="D39" s="15"/>
      <c r="E39" s="30"/>
      <c r="F39" s="30"/>
      <c r="G39" s="31"/>
      <c r="H39" s="15"/>
      <c r="I39" s="30"/>
      <c r="J39" s="31"/>
    </row>
    <row r="40" spans="2:10" ht="12.75">
      <c r="B40" s="54" t="s">
        <v>13</v>
      </c>
      <c r="C40" s="55"/>
      <c r="D40" s="56"/>
      <c r="E40" s="32"/>
      <c r="F40" s="10" t="s">
        <v>59</v>
      </c>
      <c r="G40" s="62" t="s">
        <v>56</v>
      </c>
      <c r="H40" s="63"/>
      <c r="I40" s="33"/>
      <c r="J40" s="3" t="s">
        <v>61</v>
      </c>
    </row>
    <row r="41" spans="2:10" ht="12.75">
      <c r="B41" s="54" t="s">
        <v>14</v>
      </c>
      <c r="C41" s="55"/>
      <c r="D41" s="56"/>
      <c r="E41" s="34"/>
      <c r="F41" s="4" t="s">
        <v>15</v>
      </c>
      <c r="G41" s="34"/>
      <c r="H41" s="4" t="s">
        <v>15</v>
      </c>
      <c r="I41" s="34"/>
      <c r="J41" s="4" t="s">
        <v>15</v>
      </c>
    </row>
    <row r="42" spans="2:10" ht="12.75">
      <c r="B42" s="54" t="s">
        <v>16</v>
      </c>
      <c r="C42" s="55"/>
      <c r="D42" s="56"/>
      <c r="E42" s="51"/>
      <c r="F42" s="53"/>
      <c r="G42" s="51"/>
      <c r="H42" s="53"/>
      <c r="I42" s="51"/>
      <c r="J42" s="53"/>
    </row>
    <row r="43" spans="1:10" ht="12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6" spans="4:11" ht="12.75">
      <c r="D46" s="12"/>
      <c r="F46" s="17">
        <v>9855</v>
      </c>
      <c r="G46" s="17">
        <v>9855</v>
      </c>
      <c r="H46" s="17">
        <v>9855.1</v>
      </c>
      <c r="I46" s="17">
        <v>9855.1</v>
      </c>
      <c r="J46" s="17"/>
      <c r="K46" s="11" t="s">
        <v>58</v>
      </c>
    </row>
    <row r="47" spans="1:12" ht="12.75">
      <c r="A47" s="8" t="s">
        <v>23</v>
      </c>
      <c r="B47" s="8" t="s">
        <v>24</v>
      </c>
      <c r="C47" s="58" t="s">
        <v>25</v>
      </c>
      <c r="D47" s="58"/>
      <c r="E47" s="58"/>
      <c r="F47" s="9" t="s">
        <v>57</v>
      </c>
      <c r="G47" s="9" t="s">
        <v>63</v>
      </c>
      <c r="H47" s="9" t="s">
        <v>57</v>
      </c>
      <c r="I47" s="9" t="s">
        <v>63</v>
      </c>
      <c r="J47" s="9"/>
      <c r="K47" s="9" t="s">
        <v>63</v>
      </c>
      <c r="L47" s="35"/>
    </row>
    <row r="48" spans="1:12" ht="12.75">
      <c r="A48" s="36"/>
      <c r="B48" s="37"/>
      <c r="C48" s="75" t="s">
        <v>26</v>
      </c>
      <c r="D48" s="76"/>
      <c r="E48" s="77"/>
      <c r="F48" s="42"/>
      <c r="G48" s="42"/>
      <c r="H48" s="42"/>
      <c r="I48" s="42"/>
      <c r="J48" s="42"/>
      <c r="K48" s="42"/>
      <c r="L48" s="39" t="s">
        <v>44</v>
      </c>
    </row>
    <row r="49" spans="1:12" ht="12.75">
      <c r="A49" s="36">
        <v>403.213</v>
      </c>
      <c r="B49" s="13">
        <f>IF(A11=403.213,B11,IF(A12=403.213,B12,IF(A13=403.213,B13,IF(A14=403.213,B14,IF(A15=403.213,B15,IF(A16=403.213,B16,IF(A17=403.213,B17,"")))))))</f>
      </c>
      <c r="C49" s="69" t="s">
        <v>27</v>
      </c>
      <c r="D49" s="70"/>
      <c r="E49" s="71"/>
      <c r="F49" s="42">
        <f>IF(C1=F46,IF(A11=403.213,L11)+IF(A12=403.213,L12)+IF(A13=403.213,L13)+IF(A14=403.213,L14)+IF(A15=403.213,L15)+IF(A16=403.213,L16)+IF(A17=403.213,L17),)</f>
        <v>0</v>
      </c>
      <c r="G49" s="42">
        <f>F49</f>
        <v>0</v>
      </c>
      <c r="H49" s="42">
        <f>IF(C1=H46,IF(A11=403.213,L11)+IF(A12=403.213,L12)+IF(A13=403.213,L13)+IF(A14=403.213,L14)+IF(A15=403.213,L15)+IF(A16=403.213,L16)+IF(A17=403.213,L17),)</f>
        <v>0</v>
      </c>
      <c r="I49" s="42">
        <f>H49</f>
        <v>0</v>
      </c>
      <c r="J49" s="42"/>
      <c r="K49" s="42">
        <f>G49+I49</f>
        <v>0</v>
      </c>
      <c r="L49" s="39" t="s">
        <v>44</v>
      </c>
    </row>
    <row r="50" spans="1:12" ht="12.75">
      <c r="A50" s="36"/>
      <c r="B50" s="37"/>
      <c r="C50" s="48" t="s">
        <v>28</v>
      </c>
      <c r="D50" s="49"/>
      <c r="E50" s="78"/>
      <c r="F50" s="42"/>
      <c r="G50" s="42"/>
      <c r="H50" s="42"/>
      <c r="I50" s="42"/>
      <c r="J50" s="42"/>
      <c r="K50" s="42"/>
      <c r="L50" s="39" t="s">
        <v>44</v>
      </c>
    </row>
    <row r="51" spans="1:12" ht="12.75">
      <c r="A51" s="36">
        <v>403.21</v>
      </c>
      <c r="B51" s="38">
        <f>IF(A11=403.21,B11,IF(A12=403.21,B12,IF(A13=403.21,B13,IF(A14=403.21,B14,IF(A15=403.21,B15,IF(A16=403.21,B16,IF(A17=403.21,B17,"")))))))</f>
      </c>
      <c r="C51" s="69" t="s">
        <v>29</v>
      </c>
      <c r="D51" s="70"/>
      <c r="E51" s="71"/>
      <c r="F51" s="42">
        <f>IF(C1=F46,IF(A11=403.21,L11)+IF(A12=403.21,L12)+IF(A13=403.21,L13)+IF(A14=403.21,L14)+IF(A15=403.21,L15)+IF(A16=403.21,L16)+IF(A17=403.21,L17),)</f>
        <v>0</v>
      </c>
      <c r="G51" s="42">
        <f>F51</f>
        <v>0</v>
      </c>
      <c r="H51" s="42">
        <f>IF(C1=H46,IF(A11=403.21,L11)+IF(A12=403.21,L12)+IF(A13=403.21,L13)+IF(A14=403.21,L14)+IF(A15=403.21,L15)+IF(A16=403.21,L16)+IF(A17=403.21,L17),)</f>
        <v>0</v>
      </c>
      <c r="I51" s="42">
        <f>H51</f>
        <v>0</v>
      </c>
      <c r="J51" s="42"/>
      <c r="K51" s="42">
        <f>G51+I51</f>
        <v>0</v>
      </c>
      <c r="L51" s="39" t="s">
        <v>44</v>
      </c>
    </row>
    <row r="52" spans="1:12" ht="12.75">
      <c r="A52" s="36">
        <v>403.211</v>
      </c>
      <c r="B52" s="15">
        <f>IF(AND(A11=403.211,B11="9.5 mm"),B11,IF(AND(A12=403.211,B12="9.5 mm"),B12,IF(AND(A13=403.211,B13="9.5 mm"),B13,IF(AND(A14=403.211,B14="9.5 mm"),B14,IF(AND(A15=403.211,B15="9.5 mm"),B15,IF(AND(A16=403.211,B16="9.5 mm"),B16,IF(AND(A17=403.211,B17="9.5 mm"),B17,"")))))))</f>
      </c>
      <c r="C52" s="48" t="s">
        <v>30</v>
      </c>
      <c r="D52" s="49"/>
      <c r="E52" s="78"/>
      <c r="F52" s="42">
        <f>IF(C1=F46,IF(AND(A11=403.211,B11="9.5 mm"),L11)+IF(AND(A12=403.211,B12="9.5 mm"),L12)+IF(AND(A13=403.211,B13="9.5 mm"),L13)+IF(AND(A14=403.211,B14="9.5 mm"),L14)+IF(AND(A15=403.211,B15="9.5 mm"),L15)+IF(AND(A16=403.211,B16="9.5 mm"),L16)+IF(AND(A17=403.211,B17="9.5 mm"),L17),)</f>
        <v>0</v>
      </c>
      <c r="G52" s="42">
        <f>F52</f>
        <v>0</v>
      </c>
      <c r="H52" s="42">
        <f>IF(C1=H46,IF(AND(A11=403.211,B11="9.5 mm"),L11)+IF(AND(A12=403.211,B12="9.5 mm"),L12)+IF(AND(A13=403.211,B13="9.5 mm"),L13)+IF(AND(A14=403.211,B14="9.5 mm"),L14)+IF(AND(A15=403.211,B15="9.5 mm"),L15)+IF(AND(A16=403.211,B16="9.5 mm"),L16)+IF(AND(A17=403.211,B17="9.5 mm"),L17),)</f>
        <v>0</v>
      </c>
      <c r="I52" s="42">
        <f>H52</f>
        <v>0</v>
      </c>
      <c r="J52" s="42"/>
      <c r="K52" s="42">
        <f>G52+I52</f>
        <v>0</v>
      </c>
      <c r="L52" s="39" t="s">
        <v>44</v>
      </c>
    </row>
    <row r="53" spans="1:12" ht="12.75">
      <c r="A53" s="36">
        <v>403.211</v>
      </c>
      <c r="B53" s="38">
        <f>IF(AND(A11=403.211,B11="19.0 mm"),B11,IF(AND(A12=403.211,B12="19.0 mm"),B12,IF(AND(A13=403.211,B13="19.0 mm"),B13,IF(AND(A14=403.211,B14="19.0 mm"),B14,IF(AND(A15=403.211,B15="19.0 mm"),B15,IF(AND(A16=403.211,B16="19.0 mm"),B16,IF(AND(A17=403.211,B17="19.0 mm"),B17,"")))))))</f>
      </c>
      <c r="C53" s="48" t="s">
        <v>30</v>
      </c>
      <c r="D53" s="49"/>
      <c r="E53" s="78"/>
      <c r="F53" s="42">
        <f>IF(C1=F46,IF(AND(A11=403.211,B11="19.0 mm"),L11)+IF(AND(A12=403.211,B12="19.0 mm"),L12)+IF(AND(A13=403.211,B13="19.0 mm"),L13)+IF(AND(A14=403.211,B14="19.0 mm"),L14)+IF(AND(A15=403.211,B15="19.0 mm"),L15)+IF(AND(A16=403.211,B16="19.0 mm"),L16)+IF(AND(A17=403.211,B17="19.0 mm"),L17),)</f>
        <v>0</v>
      </c>
      <c r="G53" s="42">
        <f>F53</f>
        <v>0</v>
      </c>
      <c r="H53" s="42">
        <f>IF(C1=H46,IF(AND(A11=403.211,B11="19.0 mm"),L11)+IF(AND(A12=403.211,B12="19.0 mm"),L12)+IF(AND(A13=403.211,B13="19.0 mm"),L13)+IF(AND(A14=403.211,B14="19.0 mm"),L14)+IF(AND(A15=403.211,B15="19.0 mm"),L15)+IF(AND(A16=403.211,B16="19.0 mm"),L16)+IF(AND(A17=403.211,B17="19.0 mm"),L17),)</f>
        <v>0</v>
      </c>
      <c r="I53" s="42">
        <f>H53</f>
        <v>0</v>
      </c>
      <c r="J53" s="42"/>
      <c r="K53" s="42">
        <f>G53+I53</f>
        <v>0</v>
      </c>
      <c r="L53" s="39" t="s">
        <v>44</v>
      </c>
    </row>
    <row r="54" spans="1:12" ht="12.75">
      <c r="A54" s="36">
        <v>403.209</v>
      </c>
      <c r="B54" s="38">
        <f>IF(A11=403.209,B11,IF(A12=403.209,B12,IF(A13=403.209,B13,IF(A14=403.209,B14,IF(A15=403.209,B15,IF(A16=403.209,B16,IF(A17=403.209,B17,"")))))))</f>
      </c>
      <c r="C54" s="69" t="s">
        <v>31</v>
      </c>
      <c r="D54" s="70"/>
      <c r="E54" s="71"/>
      <c r="F54" s="42">
        <f>IF(C1=F46,IF(A11=403.209,L11)+IF(A12=403.209,L12)+IF(A13=403.209,L13)+IF(A14=403.209,L14)+IF(A15=403.209,L15)+IF(A16=403.209,L16)+IF(A17=403.209,L17),)</f>
        <v>0</v>
      </c>
      <c r="G54" s="42">
        <f>F54</f>
        <v>0</v>
      </c>
      <c r="H54" s="42">
        <f>IF(C1=H46,IF(A11=403.209,L11)+IF(A12=403.209,L12)+IF(A13=403.209,L13)+IF(A14=403.209,L14)+IF(A15=403.209,L15)+IF(A16=403.209,L16)+IF(A17=403.209,L17),)</f>
        <v>0</v>
      </c>
      <c r="I54" s="42">
        <f>H54</f>
        <v>0</v>
      </c>
      <c r="J54" s="42"/>
      <c r="K54" s="42">
        <f>G54+I54</f>
        <v>0</v>
      </c>
      <c r="L54" s="39" t="s">
        <v>44</v>
      </c>
    </row>
    <row r="55" spans="1:12" ht="12.75">
      <c r="A55" s="38">
        <v>409.15</v>
      </c>
      <c r="B55" s="40"/>
      <c r="C55" s="72" t="s">
        <v>32</v>
      </c>
      <c r="D55" s="73"/>
      <c r="E55" s="74"/>
      <c r="F55" s="43"/>
      <c r="G55" s="44">
        <f>F55</f>
        <v>0</v>
      </c>
      <c r="H55" s="43"/>
      <c r="I55" s="44">
        <f>H55</f>
        <v>0</v>
      </c>
      <c r="J55" s="44"/>
      <c r="K55" s="44">
        <f>G55+I55</f>
        <v>0</v>
      </c>
      <c r="L55" s="39" t="s">
        <v>46</v>
      </c>
    </row>
    <row r="58" spans="1:11" ht="12.75">
      <c r="A58" s="45" t="s">
        <v>33</v>
      </c>
      <c r="B58" s="45"/>
      <c r="C58" s="47"/>
      <c r="D58" s="47"/>
      <c r="E58" s="47"/>
      <c r="F58" s="47"/>
      <c r="G58" s="47"/>
      <c r="H58" s="47"/>
      <c r="I58" s="47"/>
      <c r="J58" s="47"/>
      <c r="K58" s="47"/>
    </row>
  </sheetData>
  <sheetProtection selectLockedCells="1"/>
  <mergeCells count="51">
    <mergeCell ref="C50:E50"/>
    <mergeCell ref="C49:E49"/>
    <mergeCell ref="C48:E48"/>
    <mergeCell ref="C47:E47"/>
    <mergeCell ref="C54:E54"/>
    <mergeCell ref="C52:E52"/>
    <mergeCell ref="C51:E51"/>
    <mergeCell ref="C53:E53"/>
    <mergeCell ref="C1:F1"/>
    <mergeCell ref="J7:L7"/>
    <mergeCell ref="J3:L3"/>
    <mergeCell ref="J4:L4"/>
    <mergeCell ref="J5:L5"/>
    <mergeCell ref="B6:L6"/>
    <mergeCell ref="H3:I3"/>
    <mergeCell ref="J1:L1"/>
    <mergeCell ref="J2:L2"/>
    <mergeCell ref="B18:K24"/>
    <mergeCell ref="C17:I17"/>
    <mergeCell ref="A1:B1"/>
    <mergeCell ref="H2:I2"/>
    <mergeCell ref="C3:F3"/>
    <mergeCell ref="C2:F2"/>
    <mergeCell ref="H1:I1"/>
    <mergeCell ref="K26:L26"/>
    <mergeCell ref="H4:I4"/>
    <mergeCell ref="H7:I7"/>
    <mergeCell ref="A26:D26"/>
    <mergeCell ref="G40:H40"/>
    <mergeCell ref="G42:H42"/>
    <mergeCell ref="E42:F42"/>
    <mergeCell ref="A2:B2"/>
    <mergeCell ref="B41:D41"/>
    <mergeCell ref="B42:D42"/>
    <mergeCell ref="A4:B4"/>
    <mergeCell ref="A3:B3"/>
    <mergeCell ref="I42:J42"/>
    <mergeCell ref="B40:D40"/>
    <mergeCell ref="F26:I26"/>
    <mergeCell ref="C10:I10"/>
    <mergeCell ref="C11:I11"/>
    <mergeCell ref="C12:I12"/>
    <mergeCell ref="C13:I13"/>
    <mergeCell ref="C14:I14"/>
    <mergeCell ref="C15:I15"/>
    <mergeCell ref="A58:B58"/>
    <mergeCell ref="B5:F5"/>
    <mergeCell ref="C4:F4"/>
    <mergeCell ref="C58:K58"/>
    <mergeCell ref="H5:I5"/>
    <mergeCell ref="C16:I16"/>
  </mergeCells>
  <conditionalFormatting sqref="F48:K55">
    <cfRule type="cellIs" priority="1" dxfId="0" operator="equal" stopIfTrue="1">
      <formula>0</formula>
    </cfRule>
  </conditionalFormatting>
  <dataValidations count="9">
    <dataValidation type="list" allowBlank="1" showInputMessage="1" showErrorMessage="1" sqref="B11:B17 B48 B50">
      <formula1>Sizes</formula1>
    </dataValidation>
    <dataValidation type="list" allowBlank="1" showInputMessage="1" showErrorMessage="1" sqref="D28:D36">
      <formula1>Offset</formula1>
    </dataValidation>
    <dataValidation type="list" allowBlank="1" showInputMessage="1" showErrorMessage="1" sqref="J5">
      <formula1>Foreman</formula1>
    </dataValidation>
    <dataValidation type="list" allowBlank="1" showInputMessage="1" showErrorMessage="1" sqref="J4">
      <formula1>Mix</formula1>
    </dataValidation>
    <dataValidation type="list" allowBlank="1" showInputMessage="1" showErrorMessage="1" sqref="J3">
      <formula1>Plant</formula1>
    </dataValidation>
    <dataValidation type="list" allowBlank="1" showInputMessage="1" showErrorMessage="1" sqref="C1">
      <formula1>Pins</formula1>
    </dataValidation>
    <dataValidation type="list" allowBlank="1" showInputMessage="1" showErrorMessage="1" sqref="C3">
      <formula1>Contractors</formula1>
    </dataValidation>
    <dataValidation type="list" allowBlank="1" showInputMessage="1" showErrorMessage="1" sqref="A11:A17">
      <formula1>Items</formula1>
    </dataValidation>
    <dataValidation type="list" allowBlank="1" showInputMessage="1" showErrorMessage="1" sqref="C4:F4">
      <formula1>Super</formula1>
    </dataValidation>
  </dataValidations>
  <printOptions horizontalCentered="1"/>
  <pageMargins left="0.75" right="0.75" top="1.5" bottom="1" header="0.75" footer="0.5"/>
  <pageSetup fitToHeight="1" fitToWidth="1" orientation="portrait" scale="83" r:id="rId2"/>
  <headerFooter alignWithMargins="0">
    <oddHeader>&amp;C&amp;"Arial,Bold"&amp;14Maine Department of Transportation 
Paving Report</oddHeader>
  </headerFooter>
  <ignoredErrors>
    <ignoredError sqref="H51:H54 H4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zoomScale="85" zoomScaleNormal="85" zoomScaleSheetLayoutView="85" workbookViewId="0" topLeftCell="A1">
      <selection activeCell="J1" sqref="J1:L1"/>
    </sheetView>
  </sheetViews>
  <sheetFormatPr defaultColWidth="9.140625" defaultRowHeight="12.75"/>
  <cols>
    <col min="1" max="1" width="9.7109375" style="14" bestFit="1" customWidth="1"/>
    <col min="2" max="2" width="8.28125" style="14" bestFit="1" customWidth="1"/>
    <col min="3" max="3" width="8.00390625" style="14" bestFit="1" customWidth="1"/>
    <col min="4" max="4" width="7.7109375" style="14" customWidth="1"/>
    <col min="5" max="10" width="9.00390625" style="14" customWidth="1"/>
    <col min="11" max="12" width="9.421875" style="14" customWidth="1"/>
    <col min="13" max="16384" width="9.140625" style="14" customWidth="1"/>
  </cols>
  <sheetData>
    <row r="1" spans="1:12" ht="12.75">
      <c r="A1" s="59" t="s">
        <v>0</v>
      </c>
      <c r="B1" s="59"/>
      <c r="C1" s="67"/>
      <c r="D1" s="67"/>
      <c r="E1" s="67"/>
      <c r="F1" s="67"/>
      <c r="H1" s="50" t="s">
        <v>1</v>
      </c>
      <c r="I1" s="50"/>
      <c r="J1" s="47">
        <f>'Report 1'!J1:K1+1</f>
        <v>2</v>
      </c>
      <c r="K1" s="47"/>
      <c r="L1" s="47"/>
    </row>
    <row r="2" spans="1:12" ht="12.75">
      <c r="A2" s="59" t="s">
        <v>2</v>
      </c>
      <c r="B2" s="59"/>
      <c r="C2" s="49">
        <f>IF(C1=9855,"Saco",IF(C1=9855.1,"Saco",""))</f>
      </c>
      <c r="D2" s="49"/>
      <c r="E2" s="49"/>
      <c r="F2" s="49"/>
      <c r="H2" s="50" t="s">
        <v>3</v>
      </c>
      <c r="I2" s="50"/>
      <c r="J2" s="64"/>
      <c r="K2" s="64"/>
      <c r="L2" s="64"/>
    </row>
    <row r="3" spans="1:12" ht="12.75">
      <c r="A3" s="59" t="s">
        <v>4</v>
      </c>
      <c r="B3" s="59"/>
      <c r="C3" s="46"/>
      <c r="D3" s="46"/>
      <c r="E3" s="46"/>
      <c r="F3" s="46"/>
      <c r="H3" s="50" t="s">
        <v>5</v>
      </c>
      <c r="I3" s="50"/>
      <c r="J3" s="68"/>
      <c r="K3" s="68"/>
      <c r="L3" s="68"/>
    </row>
    <row r="4" spans="1:12" ht="12.75">
      <c r="A4" s="59" t="s">
        <v>6</v>
      </c>
      <c r="B4" s="59"/>
      <c r="C4" s="46"/>
      <c r="D4" s="46"/>
      <c r="E4" s="46"/>
      <c r="F4" s="46"/>
      <c r="H4" s="50" t="s">
        <v>50</v>
      </c>
      <c r="I4" s="50"/>
      <c r="J4" s="68"/>
      <c r="K4" s="68"/>
      <c r="L4" s="68"/>
    </row>
    <row r="5" spans="1:12" ht="12.75">
      <c r="A5" s="7" t="s">
        <v>8</v>
      </c>
      <c r="B5" s="46"/>
      <c r="C5" s="46"/>
      <c r="D5" s="46"/>
      <c r="E5" s="46"/>
      <c r="F5" s="46"/>
      <c r="H5" s="50" t="s">
        <v>7</v>
      </c>
      <c r="I5" s="50"/>
      <c r="J5" s="68"/>
      <c r="K5" s="68"/>
      <c r="L5" s="68"/>
    </row>
    <row r="6" spans="1:12" ht="12.75">
      <c r="A6" s="7" t="s">
        <v>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2.75">
      <c r="A7" s="7" t="s">
        <v>10</v>
      </c>
      <c r="B7" s="18"/>
      <c r="H7" s="61" t="s">
        <v>11</v>
      </c>
      <c r="I7" s="61"/>
      <c r="J7" s="52"/>
      <c r="K7" s="52"/>
      <c r="L7" s="52"/>
    </row>
    <row r="8" spans="1:12" ht="12.75">
      <c r="A8" s="7"/>
      <c r="B8" s="13"/>
      <c r="H8" s="16"/>
      <c r="I8" s="16"/>
      <c r="J8" s="13"/>
      <c r="K8" s="13"/>
      <c r="L8" s="13"/>
    </row>
    <row r="10" spans="1:12" ht="12.75">
      <c r="A10" s="8" t="s">
        <v>23</v>
      </c>
      <c r="B10" s="8" t="s">
        <v>24</v>
      </c>
      <c r="C10" s="58" t="s">
        <v>45</v>
      </c>
      <c r="D10" s="58"/>
      <c r="E10" s="58"/>
      <c r="F10" s="58"/>
      <c r="G10" s="58"/>
      <c r="H10" s="58"/>
      <c r="I10" s="58"/>
      <c r="J10" s="8" t="s">
        <v>42</v>
      </c>
      <c r="K10" s="8" t="s">
        <v>43</v>
      </c>
      <c r="L10" s="8" t="s">
        <v>44</v>
      </c>
    </row>
    <row r="11" spans="1:12" ht="12.75">
      <c r="A11" s="19"/>
      <c r="B11" s="20"/>
      <c r="C11" s="51"/>
      <c r="D11" s="52"/>
      <c r="E11" s="52"/>
      <c r="F11" s="52"/>
      <c r="G11" s="52"/>
      <c r="H11" s="52"/>
      <c r="I11" s="53"/>
      <c r="J11" s="21"/>
      <c r="K11" s="22"/>
      <c r="L11" s="23"/>
    </row>
    <row r="12" spans="1:12" ht="12.75">
      <c r="A12" s="19"/>
      <c r="B12" s="20"/>
      <c r="C12" s="51"/>
      <c r="D12" s="52"/>
      <c r="E12" s="52"/>
      <c r="F12" s="52"/>
      <c r="G12" s="52"/>
      <c r="H12" s="52"/>
      <c r="I12" s="53"/>
      <c r="J12" s="21"/>
      <c r="K12" s="22"/>
      <c r="L12" s="23"/>
    </row>
    <row r="13" spans="1:12" ht="12.75">
      <c r="A13" s="19"/>
      <c r="B13" s="20"/>
      <c r="C13" s="51"/>
      <c r="D13" s="52"/>
      <c r="E13" s="52"/>
      <c r="F13" s="52"/>
      <c r="G13" s="52"/>
      <c r="H13" s="52"/>
      <c r="I13" s="53"/>
      <c r="J13" s="21"/>
      <c r="K13" s="22"/>
      <c r="L13" s="23"/>
    </row>
    <row r="14" spans="1:12" ht="12.75">
      <c r="A14" s="19"/>
      <c r="B14" s="20"/>
      <c r="C14" s="51"/>
      <c r="D14" s="52"/>
      <c r="E14" s="52"/>
      <c r="F14" s="52"/>
      <c r="G14" s="52"/>
      <c r="H14" s="52"/>
      <c r="I14" s="53"/>
      <c r="J14" s="21"/>
      <c r="K14" s="22"/>
      <c r="L14" s="23"/>
    </row>
    <row r="15" spans="1:12" ht="12.75">
      <c r="A15" s="19"/>
      <c r="B15" s="20"/>
      <c r="C15" s="51"/>
      <c r="D15" s="52"/>
      <c r="E15" s="52"/>
      <c r="F15" s="52"/>
      <c r="G15" s="52"/>
      <c r="H15" s="52"/>
      <c r="I15" s="53"/>
      <c r="J15" s="21"/>
      <c r="K15" s="22"/>
      <c r="L15" s="23"/>
    </row>
    <row r="16" spans="1:12" ht="12.75">
      <c r="A16" s="19"/>
      <c r="B16" s="20"/>
      <c r="C16" s="51"/>
      <c r="D16" s="52"/>
      <c r="E16" s="52"/>
      <c r="F16" s="52"/>
      <c r="G16" s="52"/>
      <c r="H16" s="52"/>
      <c r="I16" s="53"/>
      <c r="J16" s="21"/>
      <c r="K16" s="22"/>
      <c r="L16" s="23"/>
    </row>
    <row r="17" spans="1:12" ht="12.75">
      <c r="A17" s="19"/>
      <c r="B17" s="20"/>
      <c r="C17" s="51"/>
      <c r="D17" s="52"/>
      <c r="E17" s="52"/>
      <c r="F17" s="52"/>
      <c r="G17" s="52"/>
      <c r="H17" s="52"/>
      <c r="I17" s="53"/>
      <c r="J17" s="21"/>
      <c r="K17" s="22"/>
      <c r="L17" s="23"/>
    </row>
    <row r="18" spans="1:11" ht="12.75">
      <c r="A18" s="2" t="s">
        <v>12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2:11" ht="12.75"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2:11" ht="12.75"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2:11" ht="12.75"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2:11" ht="12.75"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2:11" ht="12.75"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2:11" ht="12.75"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6" spans="1:12" ht="12.75">
      <c r="A26" s="57" t="s">
        <v>69</v>
      </c>
      <c r="B26" s="57"/>
      <c r="C26" s="57"/>
      <c r="D26" s="57"/>
      <c r="F26" s="57" t="s">
        <v>17</v>
      </c>
      <c r="G26" s="57"/>
      <c r="H26" s="57"/>
      <c r="I26" s="57"/>
      <c r="K26" s="60" t="s">
        <v>62</v>
      </c>
      <c r="L26" s="60"/>
    </row>
    <row r="27" spans="1:12" ht="12.75">
      <c r="A27" s="11" t="s">
        <v>60</v>
      </c>
      <c r="B27" s="11" t="s">
        <v>18</v>
      </c>
      <c r="C27" s="8" t="s">
        <v>19</v>
      </c>
      <c r="D27" s="8" t="s">
        <v>20</v>
      </c>
      <c r="F27" s="11" t="s">
        <v>60</v>
      </c>
      <c r="G27" s="11" t="s">
        <v>18</v>
      </c>
      <c r="H27" s="8" t="s">
        <v>19</v>
      </c>
      <c r="I27" s="11" t="s">
        <v>20</v>
      </c>
      <c r="K27" s="8" t="s">
        <v>21</v>
      </c>
      <c r="L27" s="8" t="s">
        <v>22</v>
      </c>
    </row>
    <row r="28" spans="1:12" ht="12.75">
      <c r="A28" s="24"/>
      <c r="B28" s="25"/>
      <c r="C28" s="26"/>
      <c r="D28" s="24"/>
      <c r="F28" s="24"/>
      <c r="G28" s="25"/>
      <c r="H28" s="26"/>
      <c r="I28" s="24"/>
      <c r="K28" s="27"/>
      <c r="L28" s="28"/>
    </row>
    <row r="29" spans="1:12" ht="12.75">
      <c r="A29" s="24"/>
      <c r="B29" s="25"/>
      <c r="C29" s="26"/>
      <c r="D29" s="24"/>
      <c r="F29" s="24"/>
      <c r="G29" s="25"/>
      <c r="H29" s="26"/>
      <c r="I29" s="24"/>
      <c r="K29" s="27"/>
      <c r="L29" s="28"/>
    </row>
    <row r="30" spans="1:12" ht="12.75">
      <c r="A30" s="24"/>
      <c r="B30" s="25"/>
      <c r="C30" s="26"/>
      <c r="D30" s="24"/>
      <c r="F30" s="24"/>
      <c r="G30" s="25"/>
      <c r="H30" s="26"/>
      <c r="I30" s="24"/>
      <c r="K30" s="27"/>
      <c r="L30" s="28"/>
    </row>
    <row r="31" spans="1:12" ht="12.75">
      <c r="A31" s="24"/>
      <c r="B31" s="25"/>
      <c r="C31" s="26"/>
      <c r="D31" s="24"/>
      <c r="F31" s="24"/>
      <c r="G31" s="25"/>
      <c r="H31" s="26"/>
      <c r="I31" s="24"/>
      <c r="K31" s="27"/>
      <c r="L31" s="28"/>
    </row>
    <row r="32" spans="1:12" ht="12.75">
      <c r="A32" s="24"/>
      <c r="B32" s="25"/>
      <c r="C32" s="26"/>
      <c r="D32" s="24"/>
      <c r="F32" s="24"/>
      <c r="G32" s="25"/>
      <c r="H32" s="26"/>
      <c r="I32" s="24"/>
      <c r="K32" s="27"/>
      <c r="L32" s="28"/>
    </row>
    <row r="33" spans="1:12" ht="12.75">
      <c r="A33" s="24"/>
      <c r="B33" s="25"/>
      <c r="C33" s="26"/>
      <c r="D33" s="24"/>
      <c r="F33" s="24"/>
      <c r="G33" s="25"/>
      <c r="H33" s="26"/>
      <c r="I33" s="24"/>
      <c r="K33" s="27"/>
      <c r="L33" s="28"/>
    </row>
    <row r="34" spans="1:12" ht="12.75">
      <c r="A34" s="24"/>
      <c r="B34" s="25"/>
      <c r="C34" s="26"/>
      <c r="D34" s="24"/>
      <c r="F34" s="24"/>
      <c r="G34" s="25"/>
      <c r="H34" s="26"/>
      <c r="I34" s="24"/>
      <c r="K34" s="27"/>
      <c r="L34" s="28"/>
    </row>
    <row r="35" spans="1:12" ht="12.75">
      <c r="A35" s="24"/>
      <c r="B35" s="25"/>
      <c r="C35" s="26"/>
      <c r="D35" s="24"/>
      <c r="F35" s="24"/>
      <c r="G35" s="25"/>
      <c r="H35" s="26"/>
      <c r="I35" s="24"/>
      <c r="K35" s="27"/>
      <c r="L35" s="28"/>
    </row>
    <row r="36" spans="1:12" ht="12.75">
      <c r="A36" s="24"/>
      <c r="B36" s="25"/>
      <c r="C36" s="26"/>
      <c r="D36" s="24"/>
      <c r="F36" s="24"/>
      <c r="G36" s="25"/>
      <c r="H36" s="26"/>
      <c r="I36" s="24"/>
      <c r="K36" s="27"/>
      <c r="L36" s="28"/>
    </row>
    <row r="37" spans="1:9" ht="12.75">
      <c r="A37" s="13"/>
      <c r="B37" s="29"/>
      <c r="C37" s="13"/>
      <c r="D37" s="15"/>
      <c r="E37" s="30"/>
      <c r="F37" s="30"/>
      <c r="G37" s="31"/>
      <c r="H37" s="15"/>
      <c r="I37" s="30"/>
    </row>
    <row r="38" spans="1:9" ht="12.75">
      <c r="A38" s="13"/>
      <c r="B38" s="29"/>
      <c r="C38" s="13"/>
      <c r="D38" s="15"/>
      <c r="E38" s="30"/>
      <c r="F38" s="30"/>
      <c r="G38" s="31"/>
      <c r="H38" s="15"/>
      <c r="I38" s="30"/>
    </row>
    <row r="39" spans="1:10" ht="12.75">
      <c r="A39" s="13"/>
      <c r="B39" s="29"/>
      <c r="C39" s="13"/>
      <c r="D39" s="15"/>
      <c r="E39" s="30"/>
      <c r="F39" s="30"/>
      <c r="G39" s="31"/>
      <c r="H39" s="15"/>
      <c r="I39" s="30"/>
      <c r="J39" s="31"/>
    </row>
    <row r="40" spans="2:10" ht="12.75">
      <c r="B40" s="54" t="s">
        <v>13</v>
      </c>
      <c r="C40" s="55"/>
      <c r="D40" s="56"/>
      <c r="E40" s="32"/>
      <c r="F40" s="10" t="s">
        <v>59</v>
      </c>
      <c r="G40" s="62" t="s">
        <v>56</v>
      </c>
      <c r="H40" s="63"/>
      <c r="I40" s="33"/>
      <c r="J40" s="3" t="s">
        <v>61</v>
      </c>
    </row>
    <row r="41" spans="2:10" ht="12.75">
      <c r="B41" s="54" t="s">
        <v>14</v>
      </c>
      <c r="C41" s="55"/>
      <c r="D41" s="56"/>
      <c r="E41" s="34"/>
      <c r="F41" s="4" t="s">
        <v>15</v>
      </c>
      <c r="G41" s="34"/>
      <c r="H41" s="4" t="s">
        <v>15</v>
      </c>
      <c r="I41" s="34"/>
      <c r="J41" s="4" t="s">
        <v>15</v>
      </c>
    </row>
    <row r="42" spans="2:10" ht="12.75">
      <c r="B42" s="54" t="s">
        <v>16</v>
      </c>
      <c r="C42" s="55"/>
      <c r="D42" s="56"/>
      <c r="E42" s="51"/>
      <c r="F42" s="53"/>
      <c r="G42" s="51"/>
      <c r="H42" s="53"/>
      <c r="I42" s="51"/>
      <c r="J42" s="53"/>
    </row>
    <row r="43" spans="1:10" ht="12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6" spans="4:11" ht="12.75">
      <c r="D46" s="12"/>
      <c r="E46" s="17"/>
      <c r="F46" s="17">
        <v>9855</v>
      </c>
      <c r="G46" s="17">
        <v>9855</v>
      </c>
      <c r="H46" s="17">
        <v>9855.1</v>
      </c>
      <c r="I46" s="17">
        <v>9855.1</v>
      </c>
      <c r="J46" s="17"/>
      <c r="K46" s="11" t="s">
        <v>58</v>
      </c>
    </row>
    <row r="47" spans="1:12" ht="12.75">
      <c r="A47" s="8" t="s">
        <v>23</v>
      </c>
      <c r="B47" s="8" t="s">
        <v>24</v>
      </c>
      <c r="C47" s="58" t="s">
        <v>25</v>
      </c>
      <c r="D47" s="58"/>
      <c r="E47" s="58"/>
      <c r="F47" s="9" t="s">
        <v>57</v>
      </c>
      <c r="G47" s="9" t="s">
        <v>63</v>
      </c>
      <c r="H47" s="9" t="s">
        <v>57</v>
      </c>
      <c r="I47" s="9" t="s">
        <v>63</v>
      </c>
      <c r="J47" s="9"/>
      <c r="K47" s="9" t="s">
        <v>63</v>
      </c>
      <c r="L47" s="35"/>
    </row>
    <row r="48" spans="1:12" ht="12.75">
      <c r="A48" s="36"/>
      <c r="B48" s="37"/>
      <c r="C48" s="75" t="s">
        <v>26</v>
      </c>
      <c r="D48" s="76"/>
      <c r="E48" s="77"/>
      <c r="F48" s="38"/>
      <c r="G48" s="38"/>
      <c r="H48" s="38"/>
      <c r="I48" s="38"/>
      <c r="J48" s="38"/>
      <c r="K48" s="38"/>
      <c r="L48" s="39" t="s">
        <v>44</v>
      </c>
    </row>
    <row r="49" spans="1:12" ht="12.75">
      <c r="A49" s="36">
        <v>403.213</v>
      </c>
      <c r="B49" s="13">
        <f>IF(A11=403.213,B11,IF(A12=403.213,B12,IF(A13=403.213,B13,IF(A14=403.213,B14,IF(A15=403.213,B15,IF(A16=403.213,B16,IF(A17=403.213,B17,'Report 1'!B49)))))))</f>
      </c>
      <c r="C49" s="69" t="s">
        <v>27</v>
      </c>
      <c r="D49" s="70"/>
      <c r="E49" s="71"/>
      <c r="F49" s="38">
        <f>IF(C1=F46,IF(A11=403.213,L11)+IF(A12=403.213,L12)+IF(A13=403.213,L13)+IF(A14=403.213,L14)+IF(A15=403.213,L15)+IF(A16=403.213,L16)+IF(A17=403.213,L17),)</f>
        <v>0</v>
      </c>
      <c r="G49" s="38">
        <f>'Report 1'!G49+F49</f>
        <v>0</v>
      </c>
      <c r="H49" s="38">
        <f>IF(C1=H46,IF(A11=403.213,L11)+IF(A12=403.213,L12)+IF(A13=403.213,L13)+IF(A14=403.213,L14)+IF(A15=403.213,L15)+IF(A16=403.213,L16)+IF(A17=403.213,L17),)</f>
        <v>0</v>
      </c>
      <c r="I49" s="38">
        <f>'Report 1'!I49+H49</f>
        <v>0</v>
      </c>
      <c r="J49" s="38"/>
      <c r="K49" s="38">
        <f>G49+I49</f>
        <v>0</v>
      </c>
      <c r="L49" s="39" t="s">
        <v>44</v>
      </c>
    </row>
    <row r="50" spans="1:12" ht="12.75">
      <c r="A50" s="36"/>
      <c r="B50" s="37"/>
      <c r="C50" s="48" t="s">
        <v>28</v>
      </c>
      <c r="D50" s="49"/>
      <c r="E50" s="78"/>
      <c r="F50" s="38"/>
      <c r="G50" s="38"/>
      <c r="H50" s="38"/>
      <c r="I50" s="38"/>
      <c r="J50" s="38"/>
      <c r="K50" s="38"/>
      <c r="L50" s="39" t="s">
        <v>44</v>
      </c>
    </row>
    <row r="51" spans="1:12" ht="12.75">
      <c r="A51" s="36">
        <v>403.21</v>
      </c>
      <c r="B51" s="38">
        <f>IF(A11=403.21,B11,IF(A12=403.21,B12,IF(A13=403.21,B13,IF(A14=403.21,B14,IF(A15=403.21,B15,IF(A16=403.21,B16,IF(A17=403.21,B17,'Report 1'!B51)))))))</f>
      </c>
      <c r="C51" s="69" t="s">
        <v>29</v>
      </c>
      <c r="D51" s="70"/>
      <c r="E51" s="71"/>
      <c r="F51" s="38">
        <f>IF(C1=F46,IF(A11=403.21,L11)+IF(A12=403.21,L12)+IF(A13=403.21,L13)+IF(A14=403.21,L14)+IF(A15=403.21,L15)+IF(A16=403.21,L16)+IF(A17=403.21,L17),)</f>
        <v>0</v>
      </c>
      <c r="G51" s="38">
        <f>'Report 1'!G51+F51</f>
        <v>0</v>
      </c>
      <c r="H51" s="38">
        <f>IF(C1=H46,IF(A11=403.21,L11)+IF(A12=403.21,L12)+IF(A13=403.21,L13)+IF(A14=403.21,L14)+IF(A15=403.21,L15)+IF(A16=403.21,L16)+IF(A17=403.21,L17),)</f>
        <v>0</v>
      </c>
      <c r="I51" s="38">
        <f>'Report 1'!I51+H51</f>
        <v>0</v>
      </c>
      <c r="J51" s="38"/>
      <c r="K51" s="38">
        <f>G51+I51</f>
        <v>0</v>
      </c>
      <c r="L51" s="39" t="s">
        <v>44</v>
      </c>
    </row>
    <row r="52" spans="1:12" ht="12.75">
      <c r="A52" s="36">
        <v>403.211</v>
      </c>
      <c r="B52" s="15">
        <f>IF(AND(A11=403.211,B11="9.5 mm"),B11,IF(AND(A12=403.211,B12="9.5 mm"),B12,IF(AND(A13=403.211,B13="9.5 mm"),B13,IF(AND(A14=403.211,B14="9.5 mm"),B14,IF(AND(A15=403.211,B15="9.5 mm"),B15,IF(AND(A16=403.211,B16="9.5 mm"),B16,IF(AND(A17=403.211,B17="9.5 mm"),B17,'Report 1'!B52)))))))</f>
      </c>
      <c r="C52" s="48" t="s">
        <v>30</v>
      </c>
      <c r="D52" s="49"/>
      <c r="E52" s="78"/>
      <c r="F52" s="38">
        <f>IF(C1=F46,IF(AND(A11=403.211,B11="9.5 mm"),L11)+IF(AND(A12=403.211,B12="9.5 mm"),L12)+IF(AND(A13=403.211,B13="9.5 mm"),L13)+IF(AND(A14=403.211,B14="9.5 mm"),L14)+IF(AND(A15=403.211,B15="9.5 mm"),L15)+IF(AND(A16=403.211,B16="9.5 mm"),L16)+IF(AND(A17=403.211,B17="9.5 mm"),L17),)</f>
        <v>0</v>
      </c>
      <c r="G52" s="38">
        <f>'Report 1'!G52+F52</f>
        <v>0</v>
      </c>
      <c r="H52" s="38">
        <f>IF(C1=H46,IF(AND(A11=403.211,B11="9.5 mm"),L11)+IF(AND(A12=403.211,B12="9.5 mm"),L12)+IF(AND(A13=403.211,B13="9.5 mm"),L13)+IF(AND(A14=403.211,B14="9.5 mm"),L14)+IF(AND(A15=403.211,B15="9.5 mm"),L15)+IF(AND(A16=403.211,B16="9.5 mm"),L16)+IF(AND(A17=403.211,B17="9.5 mm"),L17),)</f>
        <v>0</v>
      </c>
      <c r="I52" s="38">
        <f>'Report 1'!I52+H52</f>
        <v>0</v>
      </c>
      <c r="J52" s="38"/>
      <c r="K52" s="38">
        <f>G52+I52</f>
        <v>0</v>
      </c>
      <c r="L52" s="39" t="s">
        <v>44</v>
      </c>
    </row>
    <row r="53" spans="1:12" ht="12.75">
      <c r="A53" s="36">
        <v>403.211</v>
      </c>
      <c r="B53" s="38">
        <f>IF(AND(A11=403.211,B11="19.0 mm"),B11,IF(AND(A12=403.211,B12="19.0 mm"),B12,IF(AND(A13=403.211,B13="19.0 mm"),B13,IF(AND(A14=403.211,B14="19.0 mm"),B14,IF(AND(A15=403.211,B15="19.0 mm"),B15,IF(AND(A16=403.211,B16="19.0 mm"),B16,IF(AND(A17=403.211,B17="19.0 mm"),B17,'Report 1'!B53)))))))</f>
      </c>
      <c r="C53" s="48" t="s">
        <v>30</v>
      </c>
      <c r="D53" s="49"/>
      <c r="E53" s="78"/>
      <c r="F53" s="38">
        <f>IF(C1=F46,IF(AND(A11=403.211,B11="19.0 mm"),L11)+IF(AND(A12=403.211,B12="19.0 mm"),L12)+IF(AND(A13=403.211,B13="19.0 mm"),L13)+IF(AND(A14=403.211,B14="19.0 mm"),L14)+IF(AND(A15=403.211,B15="19.0 mm"),L15)+IF(AND(A16=403.211,B16="19.0 mm"),L16)+IF(AND(A17=403.211,B17="19.0 mm"),L17),)</f>
        <v>0</v>
      </c>
      <c r="G53" s="38">
        <f>'Report 1'!G53+F53</f>
        <v>0</v>
      </c>
      <c r="H53" s="38">
        <f>IF(C1=H46,IF(AND(A11=403.211,B11="19.0 mm"),L11)+IF(AND(A12=403.211,B12="19.0 mm"),L12)+IF(AND(A13=403.211,B13="19.0 mm"),L13)+IF(AND(A14=403.211,B14="19.0 mm"),L14)+IF(AND(A15=403.211,B15="19.0 mm"),L15)+IF(AND(A16=403.211,B16="19.0 mm"),L16)+IF(AND(A17=403.211,B17="19.0 mm"),L17),)</f>
        <v>0</v>
      </c>
      <c r="I53" s="38">
        <f>'Report 1'!I53+H53</f>
        <v>0</v>
      </c>
      <c r="J53" s="38"/>
      <c r="K53" s="38">
        <f>G53+I53</f>
        <v>0</v>
      </c>
      <c r="L53" s="39" t="s">
        <v>44</v>
      </c>
    </row>
    <row r="54" spans="1:12" ht="12.75">
      <c r="A54" s="36">
        <v>403.209</v>
      </c>
      <c r="B54" s="38">
        <f>IF(A11=403.209,B11,IF(A12=403.209,B12,IF(A13=403.209,B13,IF(A14=403.209,B14,IF(A15=403.209,B15,IF(A16=403.209,B16,IF(A17=403.209,B17,'Report 1'!B54)))))))</f>
      </c>
      <c r="C54" s="69" t="s">
        <v>31</v>
      </c>
      <c r="D54" s="70"/>
      <c r="E54" s="71"/>
      <c r="F54" s="38">
        <f>IF(C1=F46,IF(A11=403.209,L11)+IF(A12=403.209,L12)+IF(A13=403.209,L13)+IF(A14=403.209,L14)+IF(A15=403.209,L15)+IF(A16=403.209,L16)+IF(A17=403.209,L17),)</f>
        <v>0</v>
      </c>
      <c r="G54" s="38">
        <f>'Report 1'!G54+F54</f>
        <v>0</v>
      </c>
      <c r="H54" s="38">
        <f>IF(C1=H46,IF(A11=403.209,L11)+IF(A12=403.209,L12)+IF(A13=403.209,L13)+IF(A14=403.209,L14)+IF(A15=403.209,L15)+IF(A16=403.209,L16)+IF(A17=403.209,L17),)</f>
        <v>0</v>
      </c>
      <c r="I54" s="38">
        <f>'Report 1'!I54+H54</f>
        <v>0</v>
      </c>
      <c r="J54" s="38"/>
      <c r="K54" s="38">
        <f>G54+I54</f>
        <v>0</v>
      </c>
      <c r="L54" s="39" t="s">
        <v>44</v>
      </c>
    </row>
    <row r="55" spans="1:12" ht="12.75">
      <c r="A55" s="38">
        <v>409.15</v>
      </c>
      <c r="B55" s="40"/>
      <c r="C55" s="72" t="s">
        <v>32</v>
      </c>
      <c r="D55" s="73"/>
      <c r="E55" s="74"/>
      <c r="F55" s="41"/>
      <c r="G55" s="41">
        <f>'Report 1'!G55+F55</f>
        <v>0</v>
      </c>
      <c r="H55" s="41"/>
      <c r="I55" s="41">
        <f>'Report 1'!I55+H55</f>
        <v>0</v>
      </c>
      <c r="J55" s="41"/>
      <c r="K55" s="41">
        <f>G55+I55</f>
        <v>0</v>
      </c>
      <c r="L55" s="39" t="s">
        <v>46</v>
      </c>
    </row>
    <row r="58" spans="1:11" ht="12.75">
      <c r="A58" s="45" t="s">
        <v>33</v>
      </c>
      <c r="B58" s="45"/>
      <c r="C58" s="47"/>
      <c r="D58" s="47"/>
      <c r="E58" s="47"/>
      <c r="F58" s="47"/>
      <c r="G58" s="47"/>
      <c r="H58" s="47"/>
      <c r="I58" s="47"/>
      <c r="J58" s="47"/>
      <c r="K58" s="47"/>
    </row>
  </sheetData>
  <sheetProtection selectLockedCells="1"/>
  <mergeCells count="51">
    <mergeCell ref="C51:E51"/>
    <mergeCell ref="C52:E52"/>
    <mergeCell ref="C53:E53"/>
    <mergeCell ref="C54:E54"/>
    <mergeCell ref="C47:E47"/>
    <mergeCell ref="C48:E48"/>
    <mergeCell ref="C49:E49"/>
    <mergeCell ref="C50:E50"/>
    <mergeCell ref="J7:L7"/>
    <mergeCell ref="J3:L3"/>
    <mergeCell ref="J4:L4"/>
    <mergeCell ref="J5:L5"/>
    <mergeCell ref="B6:L6"/>
    <mergeCell ref="A4:B4"/>
    <mergeCell ref="A3:B3"/>
    <mergeCell ref="H4:I4"/>
    <mergeCell ref="H7:I7"/>
    <mergeCell ref="A58:B58"/>
    <mergeCell ref="B5:F5"/>
    <mergeCell ref="C4:F4"/>
    <mergeCell ref="C58:K58"/>
    <mergeCell ref="B41:D41"/>
    <mergeCell ref="H5:I5"/>
    <mergeCell ref="I42:J42"/>
    <mergeCell ref="B40:D40"/>
    <mergeCell ref="F26:I26"/>
    <mergeCell ref="A1:B1"/>
    <mergeCell ref="A2:B2"/>
    <mergeCell ref="H3:I3"/>
    <mergeCell ref="H2:I2"/>
    <mergeCell ref="C3:F3"/>
    <mergeCell ref="C2:F2"/>
    <mergeCell ref="C16:I16"/>
    <mergeCell ref="A26:D26"/>
    <mergeCell ref="G40:H40"/>
    <mergeCell ref="G42:H42"/>
    <mergeCell ref="E42:F42"/>
    <mergeCell ref="B42:D42"/>
    <mergeCell ref="K26:L26"/>
    <mergeCell ref="B18:K24"/>
    <mergeCell ref="C17:I17"/>
    <mergeCell ref="C15:I15"/>
    <mergeCell ref="H1:I1"/>
    <mergeCell ref="C1:F1"/>
    <mergeCell ref="J1:L1"/>
    <mergeCell ref="J2:L2"/>
    <mergeCell ref="C10:I10"/>
    <mergeCell ref="C11:I11"/>
    <mergeCell ref="C12:I12"/>
    <mergeCell ref="C13:I13"/>
    <mergeCell ref="C14:I14"/>
  </mergeCells>
  <conditionalFormatting sqref="F48:K55">
    <cfRule type="cellIs" priority="1" dxfId="0" operator="equal" stopIfTrue="1">
      <formula>0</formula>
    </cfRule>
  </conditionalFormatting>
  <dataValidations count="9">
    <dataValidation type="list" allowBlank="1" showInputMessage="1" showErrorMessage="1" sqref="B11:B17 B48 B50">
      <formula1>Sizes</formula1>
    </dataValidation>
    <dataValidation type="list" allowBlank="1" showInputMessage="1" showErrorMessage="1" sqref="D28:D36">
      <formula1>Offset</formula1>
    </dataValidation>
    <dataValidation type="list" allowBlank="1" showInputMessage="1" showErrorMessage="1" sqref="J5">
      <formula1>Foreman</formula1>
    </dataValidation>
    <dataValidation type="list" allowBlank="1" showInputMessage="1" showErrorMessage="1" sqref="J4">
      <formula1>Mix</formula1>
    </dataValidation>
    <dataValidation type="list" allowBlank="1" showInputMessage="1" showErrorMessage="1" sqref="J3">
      <formula1>Plant</formula1>
    </dataValidation>
    <dataValidation type="list" allowBlank="1" showInputMessage="1" showErrorMessage="1" sqref="C1">
      <formula1>Pins</formula1>
    </dataValidation>
    <dataValidation type="list" allowBlank="1" showInputMessage="1" showErrorMessage="1" sqref="C3">
      <formula1>Contractors</formula1>
    </dataValidation>
    <dataValidation type="list" allowBlank="1" showInputMessage="1" showErrorMessage="1" sqref="A11:A17">
      <formula1>Items</formula1>
    </dataValidation>
    <dataValidation type="list" allowBlank="1" showInputMessage="1" showErrorMessage="1" sqref="C4:F4">
      <formula1>Super</formula1>
    </dataValidation>
  </dataValidations>
  <printOptions horizontalCentered="1"/>
  <pageMargins left="0.75" right="0.75" top="1.5" bottom="1" header="0.75" footer="0.5"/>
  <pageSetup fitToHeight="1" fitToWidth="1" orientation="portrait" scale="83" r:id="rId2"/>
  <headerFooter alignWithMargins="0">
    <oddHeader>&amp;C&amp;"Arial,Bold"&amp;14Maine Department of Transportation 
Paving Report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daniel.m.loring</dc:creator>
  <cp:keywords/>
  <dc:description/>
  <cp:lastModifiedBy>daniel.m.loring</cp:lastModifiedBy>
  <cp:lastPrinted>2008-07-15T18:44:12Z</cp:lastPrinted>
  <dcterms:created xsi:type="dcterms:W3CDTF">2008-07-03T18:58:54Z</dcterms:created>
  <dcterms:modified xsi:type="dcterms:W3CDTF">2008-07-15T20:55:46Z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