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2120" windowHeight="9000" activeTab="1"/>
  </bookViews>
  <sheets>
    <sheet name="ByRateClass" sheetId="1" r:id="rId1"/>
    <sheet name="ByStdOfferGrp" sheetId="2" r:id="rId2"/>
  </sheets>
  <definedNames>
    <definedName name="_xlnm.Print_Area" localSheetId="0">'ByRateClass'!$A$1:$M$238</definedName>
    <definedName name="_xlnm.Print_Area" localSheetId="1">'ByStdOfferGrp'!$A$1:$L$46</definedName>
    <definedName name="_xlnm.Print_Area">'ByRateClass'!$A$181:$M$236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<sst xmlns="http://schemas.openxmlformats.org/spreadsheetml/2006/main" count="354" uniqueCount="108">
  <si>
    <t>BANGOR HYDRO-ELECTRIC COMPANY</t>
  </si>
  <si>
    <t>Billing Determinants by Rate Class, 2000</t>
  </si>
  <si>
    <t>Residential</t>
  </si>
  <si>
    <t>Residential Water Heating</t>
  </si>
  <si>
    <t>Residential Retired Employee</t>
  </si>
  <si>
    <t>Residential TOU</t>
  </si>
  <si>
    <t>Residential LIR, 0 - 50% FPG</t>
  </si>
  <si>
    <t>Residential LIR, 51 - 75% FPG</t>
  </si>
  <si>
    <t>Residential LIR, 76 - 100% FPG</t>
  </si>
  <si>
    <t>Residential LIR, 101 - 150% FPG</t>
  </si>
  <si>
    <t>Residential Space Heating - ETS</t>
  </si>
  <si>
    <t xml:space="preserve">Residential Space Heating </t>
  </si>
  <si>
    <t>Residential Space Heating - new</t>
  </si>
  <si>
    <t>Small Power Producers</t>
  </si>
  <si>
    <t>Total Residential</t>
  </si>
  <si>
    <t>General Service</t>
  </si>
  <si>
    <t>General Service (Res Const)</t>
  </si>
  <si>
    <t>Commercial Water Heating</t>
  </si>
  <si>
    <t xml:space="preserve">   w/kW Register</t>
  </si>
  <si>
    <t>Commercial Space Heating</t>
  </si>
  <si>
    <t xml:space="preserve">   (separately metered</t>
  </si>
  <si>
    <t>Total Commercial</t>
  </si>
  <si>
    <t>Large Power Secondary</t>
  </si>
  <si>
    <t>Large Power Primary</t>
  </si>
  <si>
    <t>Primary Power</t>
  </si>
  <si>
    <t xml:space="preserve">   (Voltage Discount)</t>
  </si>
  <si>
    <t>Large Industrial</t>
  </si>
  <si>
    <t>Total Power</t>
  </si>
  <si>
    <t>HPS 50 Watt Monthly</t>
  </si>
  <si>
    <t>HPS 50 Watt Periodic</t>
  </si>
  <si>
    <t>HPS 70 Watt Monthly</t>
  </si>
  <si>
    <t>HPS 70 Watt Periodic</t>
  </si>
  <si>
    <t>HPS 100 Watt Monthly</t>
  </si>
  <si>
    <t>HPS 100 Watt Periodic</t>
  </si>
  <si>
    <t>HPS 150 Watt Monthly</t>
  </si>
  <si>
    <t>HPS 150 Watt Periodic</t>
  </si>
  <si>
    <t>HPS 250 Watt Monthly</t>
  </si>
  <si>
    <t>HPS 250 Watt Periodic</t>
  </si>
  <si>
    <t>HPS 400 Watt Monthly</t>
  </si>
  <si>
    <t>HPS 400 Watt Periodic</t>
  </si>
  <si>
    <t>MERCURY 100 Watt Monthly</t>
  </si>
  <si>
    <t>MERCURY 100 Watt Periodic</t>
  </si>
  <si>
    <t>MERCURY 175 Watt Monthly</t>
  </si>
  <si>
    <t>MERCURY 175 Watt Periodic</t>
  </si>
  <si>
    <t>MERCURY 250 Watt Monthly</t>
  </si>
  <si>
    <t>MERCURY 250 Watt Periodic</t>
  </si>
  <si>
    <t>MERCURY 400 Watt Monthly</t>
  </si>
  <si>
    <t>MERCURY 400 Watt Periodic</t>
  </si>
  <si>
    <t>MERCURY 1000 Watt Monthly</t>
  </si>
  <si>
    <t>INCAND 105 Watt Monthly</t>
  </si>
  <si>
    <t>INCAND 189 Watt Monthly</t>
  </si>
  <si>
    <t>INCAND 405 Watt Monthly</t>
  </si>
  <si>
    <t>HPS 70 Watt Flat</t>
  </si>
  <si>
    <t>HPS 100 Watt Flat</t>
  </si>
  <si>
    <t>HPS 150 Watt Flat</t>
  </si>
  <si>
    <t>HPS 250 Watt Flat</t>
  </si>
  <si>
    <t>HPS 400 Watt Flat</t>
  </si>
  <si>
    <t>MERCURY 400 Watt Flat</t>
  </si>
  <si>
    <t>ORNAMENTAL &gt; 10 Yrs</t>
  </si>
  <si>
    <t>UNDERGROUND &gt; 10 Yrs</t>
  </si>
  <si>
    <t>UNDERGROUND &lt; 10 Yrs</t>
  </si>
  <si>
    <t>UNDERGROUND after 11/01/86</t>
  </si>
  <si>
    <t>Total Lighting</t>
  </si>
  <si>
    <t>Total Bangor Hydro</t>
  </si>
  <si>
    <t>Voltage</t>
  </si>
  <si>
    <t>Secondary</t>
  </si>
  <si>
    <t>Primary</t>
  </si>
  <si>
    <t>SubXmsn</t>
  </si>
  <si>
    <t>SubXmsn(3)</t>
  </si>
  <si>
    <t>Primary(1)</t>
  </si>
  <si>
    <t>Rate</t>
  </si>
  <si>
    <t>meters</t>
  </si>
  <si>
    <t>kWh</t>
  </si>
  <si>
    <t>Pk kWh</t>
  </si>
  <si>
    <t>Sh kWh</t>
  </si>
  <si>
    <t>OP kWh</t>
  </si>
  <si>
    <t>actual kWh</t>
  </si>
  <si>
    <t>kW</t>
  </si>
  <si>
    <t>actual kW</t>
  </si>
  <si>
    <t>billed kW</t>
  </si>
  <si>
    <t>act pk kW</t>
  </si>
  <si>
    <t>act sh kW</t>
  </si>
  <si>
    <t>billed pk kW</t>
  </si>
  <si>
    <t>billed sh kW</t>
  </si>
  <si>
    <t>Pk kW</t>
  </si>
  <si>
    <t>Sh kW</t>
  </si>
  <si>
    <t xml:space="preserve">kWh </t>
  </si>
  <si>
    <t>Jan00</t>
  </si>
  <si>
    <t>Feb00</t>
  </si>
  <si>
    <t>Mar00</t>
  </si>
  <si>
    <t>Apr00</t>
  </si>
  <si>
    <t>May00</t>
  </si>
  <si>
    <t>Jun00</t>
  </si>
  <si>
    <t>Jul00</t>
  </si>
  <si>
    <t xml:space="preserve">Total </t>
  </si>
  <si>
    <t xml:space="preserve">Average </t>
  </si>
  <si>
    <t>Billing Determinants by Standard Offer Group, 2000</t>
  </si>
  <si>
    <t xml:space="preserve">   Total Residential/Small Non-Residential</t>
  </si>
  <si>
    <t xml:space="preserve">   Total Medium Non-Residential</t>
  </si>
  <si>
    <t>Primary Power (w/voltage discount)</t>
  </si>
  <si>
    <t>Industrial</t>
  </si>
  <si>
    <t xml:space="preserve">   Total Large Non-Residential</t>
  </si>
  <si>
    <t xml:space="preserve">                    + February 2000 billing determinants were incorrect.  An average of January 2000 &amp; March 2000 was substituted for every class except Large Industrial and Lighting.</t>
  </si>
  <si>
    <t xml:space="preserve">                       + February 2000 billing determinants were incorrect.  An average of January 2000 &amp; March 2000 was substituted for every class except Large Industrial and Lighting.</t>
  </si>
  <si>
    <t xml:space="preserve">                       + The volitility in the customer counts and usage figures for the Primary Power and Primary Power w/voltage Discount classes in the months immediately following the start of retail competion is caused by</t>
  </si>
  <si>
    <t xml:space="preserve">                                  a change in billing schedules which resulted in many not being billed in April; some migration out of the classes; and several new Primary Power customers starting service.  </t>
  </si>
  <si>
    <t>notes:          + The large industrial class has been proformed to remove load that is no longer expected to be served in BHE's territory</t>
  </si>
  <si>
    <t>notes:             + The large industrial class has been proformed to remove load that is no longer expected to be served in BHE's territory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</si>
</sst>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Alignment="1">
      <alignment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showOutlineSymbols="0" zoomScale="87" zoomScaleNormal="87" workbookViewId="0" topLeftCell="A208">
      <selection activeCell="A229" sqref="A229"/>
    </sheetView>
  </sheetViews>
  <sheetFormatPr defaultColWidth="8.88671875" defaultRowHeight="15"/>
  <cols>
    <col min="1" max="1" width="27.6640625" style="1" customWidth="1"/>
    <col min="2" max="2" width="9.6640625" style="1" customWidth="1"/>
    <col min="3" max="3" width="4.6640625" style="1" customWidth="1"/>
    <col min="4" max="4" width="10.6640625" style="1" customWidth="1"/>
    <col min="5" max="13" width="12.6640625" style="1" customWidth="1"/>
    <col min="14" max="16384" width="9.6640625" style="1" customWidth="1"/>
  </cols>
  <sheetData>
    <row r="1" spans="1:25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3" ht="15">
      <c r="A3" s="2" t="s">
        <v>1</v>
      </c>
    </row>
    <row r="5" spans="2:13" ht="15">
      <c r="B5" s="4" t="s">
        <v>64</v>
      </c>
      <c r="C5" s="4" t="s">
        <v>70</v>
      </c>
      <c r="E5" s="5" t="s">
        <v>87</v>
      </c>
      <c r="F5" s="5" t="s">
        <v>88</v>
      </c>
      <c r="G5" s="5" t="s">
        <v>89</v>
      </c>
      <c r="H5" s="5" t="s">
        <v>90</v>
      </c>
      <c r="I5" s="5" t="s">
        <v>91</v>
      </c>
      <c r="J5" s="5" t="s">
        <v>92</v>
      </c>
      <c r="K5" s="5" t="s">
        <v>93</v>
      </c>
      <c r="L5" s="6" t="s">
        <v>94</v>
      </c>
      <c r="M5" s="6" t="s">
        <v>95</v>
      </c>
    </row>
    <row r="6" spans="1:13" ht="15">
      <c r="A6" s="2" t="s">
        <v>2</v>
      </c>
      <c r="B6" s="7" t="s">
        <v>65</v>
      </c>
      <c r="C6" s="8">
        <v>1000</v>
      </c>
      <c r="D6" s="9" t="s">
        <v>71</v>
      </c>
      <c r="E6" s="10">
        <v>79308</v>
      </c>
      <c r="F6" s="10">
        <f>AVERAGE($E$6,$G$6)</f>
        <v>80924.5</v>
      </c>
      <c r="G6" s="10">
        <v>82541</v>
      </c>
      <c r="H6" s="10">
        <v>74639</v>
      </c>
      <c r="I6" s="10">
        <v>79359</v>
      </c>
      <c r="J6" s="10">
        <v>80387</v>
      </c>
      <c r="K6" s="10">
        <v>81210</v>
      </c>
      <c r="L6" s="10">
        <f>SUM(E6:K6)</f>
        <v>558368.5</v>
      </c>
      <c r="M6" s="10">
        <f>AVERAGE(E6:K6)</f>
        <v>79766.92857142857</v>
      </c>
    </row>
    <row r="7" spans="2:13" ht="15">
      <c r="B7" s="4"/>
      <c r="D7" s="2" t="s">
        <v>72</v>
      </c>
      <c r="E7" s="11">
        <v>49254244</v>
      </c>
      <c r="F7" s="11">
        <f>AVERAGE($E$7,$G$7)</f>
        <v>44752000</v>
      </c>
      <c r="G7" s="11">
        <v>40249756</v>
      </c>
      <c r="H7" s="11">
        <v>35447984</v>
      </c>
      <c r="I7" s="11">
        <v>33962174</v>
      </c>
      <c r="J7" s="11">
        <v>34278404</v>
      </c>
      <c r="K7" s="11">
        <v>36158483</v>
      </c>
      <c r="L7" s="11">
        <f>SUM(E7:K7)</f>
        <v>274103045</v>
      </c>
      <c r="M7" s="11">
        <f>AVERAGE(E7:K7)</f>
        <v>39157577.85714286</v>
      </c>
    </row>
    <row r="8" spans="2:13" ht="15">
      <c r="B8" s="4"/>
      <c r="E8" s="11"/>
      <c r="F8" s="11"/>
      <c r="G8" s="11"/>
      <c r="H8" s="11"/>
      <c r="I8" s="11"/>
      <c r="J8" s="11"/>
      <c r="K8" s="11"/>
      <c r="L8" s="11"/>
      <c r="M8" s="11"/>
    </row>
    <row r="9" spans="1:13" ht="15">
      <c r="A9" s="2" t="s">
        <v>3</v>
      </c>
      <c r="B9" s="4" t="s">
        <v>65</v>
      </c>
      <c r="C9" s="1">
        <v>1002</v>
      </c>
      <c r="D9" s="2" t="s">
        <v>71</v>
      </c>
      <c r="E9" s="11">
        <v>855</v>
      </c>
      <c r="F9" s="11">
        <f>AVERAGE($E$9,$G$9)</f>
        <v>867.5</v>
      </c>
      <c r="G9" s="11">
        <v>880</v>
      </c>
      <c r="H9" s="11">
        <v>822</v>
      </c>
      <c r="I9" s="11">
        <v>842</v>
      </c>
      <c r="J9" s="11">
        <v>836</v>
      </c>
      <c r="K9" s="11">
        <v>824</v>
      </c>
      <c r="L9" s="11">
        <f>SUM(E9:K9)</f>
        <v>5926.5</v>
      </c>
      <c r="M9" s="11">
        <f>AVERAGE(E9:K9)</f>
        <v>846.6428571428571</v>
      </c>
    </row>
    <row r="10" spans="2:13" ht="15">
      <c r="B10" s="4"/>
      <c r="D10" s="2" t="s">
        <v>72</v>
      </c>
      <c r="E10" s="11">
        <v>198968</v>
      </c>
      <c r="F10" s="11">
        <f>AVERAGE($E$10,$G$10)</f>
        <v>236525</v>
      </c>
      <c r="G10" s="11">
        <v>274082</v>
      </c>
      <c r="H10" s="11">
        <v>161707</v>
      </c>
      <c r="I10" s="11">
        <v>163223</v>
      </c>
      <c r="J10" s="11">
        <v>158406</v>
      </c>
      <c r="K10" s="11">
        <v>148248</v>
      </c>
      <c r="L10" s="11">
        <f>SUM(E10:K10)</f>
        <v>1341159</v>
      </c>
      <c r="M10" s="11">
        <f>AVERAGE(E10:K10)</f>
        <v>191594.14285714287</v>
      </c>
    </row>
    <row r="11" spans="2:13" ht="15">
      <c r="B11" s="4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2" t="s">
        <v>4</v>
      </c>
      <c r="B12" s="4" t="s">
        <v>65</v>
      </c>
      <c r="C12" s="1">
        <v>1004</v>
      </c>
      <c r="D12" s="2" t="s">
        <v>71</v>
      </c>
      <c r="E12" s="11">
        <v>18</v>
      </c>
      <c r="F12" s="11">
        <f>AVERAGE($E$12,$G$12)</f>
        <v>19</v>
      </c>
      <c r="G12" s="11">
        <v>20</v>
      </c>
      <c r="H12" s="11">
        <v>16</v>
      </c>
      <c r="I12" s="11">
        <v>18</v>
      </c>
      <c r="J12" s="11">
        <v>18</v>
      </c>
      <c r="K12" s="11">
        <v>16</v>
      </c>
      <c r="L12" s="11">
        <f>SUM(E12:K12)</f>
        <v>125</v>
      </c>
      <c r="M12" s="11">
        <f>AVERAGE(E12:K12)</f>
        <v>17.857142857142858</v>
      </c>
    </row>
    <row r="13" spans="2:13" ht="15">
      <c r="B13" s="4"/>
      <c r="D13" s="2" t="s">
        <v>72</v>
      </c>
      <c r="E13" s="11">
        <v>11064</v>
      </c>
      <c r="F13" s="11">
        <f>AVERAGE($E$13,$G$13)</f>
        <v>10506</v>
      </c>
      <c r="G13" s="11">
        <v>9948</v>
      </c>
      <c r="H13" s="11">
        <v>7786</v>
      </c>
      <c r="I13" s="11">
        <v>8432</v>
      </c>
      <c r="J13" s="11">
        <v>7980</v>
      </c>
      <c r="K13" s="11">
        <v>6491</v>
      </c>
      <c r="L13" s="11">
        <f>SUM(E13:K13)</f>
        <v>62207</v>
      </c>
      <c r="M13" s="11">
        <f>AVERAGE(E13:K13)</f>
        <v>8886.714285714286</v>
      </c>
    </row>
    <row r="14" spans="2:13" ht="15">
      <c r="B14" s="4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2" t="s">
        <v>5</v>
      </c>
      <c r="B15" s="4" t="s">
        <v>65</v>
      </c>
      <c r="C15" s="1">
        <v>1006</v>
      </c>
      <c r="D15" s="2" t="s">
        <v>71</v>
      </c>
      <c r="E15" s="11">
        <v>718</v>
      </c>
      <c r="F15" s="11">
        <f>AVERAGE($E$15,$G$15)</f>
        <v>715.5</v>
      </c>
      <c r="G15" s="11">
        <v>713</v>
      </c>
      <c r="H15" s="11">
        <v>676</v>
      </c>
      <c r="I15" s="11">
        <v>709</v>
      </c>
      <c r="J15" s="11">
        <v>710</v>
      </c>
      <c r="K15" s="11">
        <v>709</v>
      </c>
      <c r="L15" s="11">
        <f>SUM(E15:K15)</f>
        <v>4950.5</v>
      </c>
      <c r="M15" s="11">
        <f>AVERAGE(E15:K15)</f>
        <v>707.2142857142857</v>
      </c>
    </row>
    <row r="16" spans="2:13" ht="15">
      <c r="B16" s="4"/>
      <c r="D16" s="2" t="s">
        <v>72</v>
      </c>
      <c r="E16" s="11">
        <v>1216658</v>
      </c>
      <c r="F16" s="11">
        <f>AVERAGE($E$16,$G$16)</f>
        <v>1085441</v>
      </c>
      <c r="G16" s="11">
        <v>954224</v>
      </c>
      <c r="H16" s="11">
        <v>783952</v>
      </c>
      <c r="I16" s="11">
        <v>786429</v>
      </c>
      <c r="J16" s="11">
        <v>773639</v>
      </c>
      <c r="K16" s="11">
        <v>824256</v>
      </c>
      <c r="L16" s="11">
        <f>SUM(E16:K16)</f>
        <v>6424599</v>
      </c>
      <c r="M16" s="11">
        <f>AVERAGE(E16:K16)</f>
        <v>917799.8571428572</v>
      </c>
    </row>
    <row r="17" spans="2:13" ht="15">
      <c r="B17" s="4"/>
      <c r="D17" s="2" t="s">
        <v>73</v>
      </c>
      <c r="E17" s="11">
        <v>368117</v>
      </c>
      <c r="F17" s="11">
        <f>AVERAGE($E$17,$G$17)</f>
        <v>322787.5</v>
      </c>
      <c r="G17" s="11">
        <v>277458</v>
      </c>
      <c r="H17" s="11">
        <v>237505</v>
      </c>
      <c r="I17" s="11">
        <v>232621</v>
      </c>
      <c r="J17" s="11">
        <v>228855</v>
      </c>
      <c r="K17" s="11">
        <v>243469</v>
      </c>
      <c r="L17" s="11">
        <f>SUM(E17:K17)</f>
        <v>1910812.5</v>
      </c>
      <c r="M17" s="11">
        <f>AVERAGE(E17:K17)</f>
        <v>272973.21428571426</v>
      </c>
    </row>
    <row r="18" spans="2:13" ht="15">
      <c r="B18" s="4"/>
      <c r="D18" s="2" t="s">
        <v>74</v>
      </c>
      <c r="E18" s="11">
        <v>360862</v>
      </c>
      <c r="F18" s="11">
        <f>AVERAGE($E$18,$G$18)</f>
        <v>321235.5</v>
      </c>
      <c r="G18" s="11">
        <v>281609</v>
      </c>
      <c r="H18" s="11">
        <v>226518</v>
      </c>
      <c r="I18" s="11">
        <v>233070</v>
      </c>
      <c r="J18" s="11">
        <v>232736</v>
      </c>
      <c r="K18" s="11">
        <v>252402</v>
      </c>
      <c r="L18" s="11">
        <f>SUM(E18:K18)</f>
        <v>1908432.5</v>
      </c>
      <c r="M18" s="11">
        <f>AVERAGE(E18:K18)</f>
        <v>272633.21428571426</v>
      </c>
    </row>
    <row r="19" spans="2:13" ht="15">
      <c r="B19" s="4"/>
      <c r="D19" s="2" t="s">
        <v>75</v>
      </c>
      <c r="E19" s="11">
        <v>487679</v>
      </c>
      <c r="F19" s="11">
        <f>AVERAGE($E$19,$G$19)</f>
        <v>441418</v>
      </c>
      <c r="G19" s="11">
        <v>395157</v>
      </c>
      <c r="H19" s="11">
        <v>319929</v>
      </c>
      <c r="I19" s="11">
        <v>320738</v>
      </c>
      <c r="J19" s="11">
        <v>312048</v>
      </c>
      <c r="K19" s="11">
        <v>328385</v>
      </c>
      <c r="L19" s="11">
        <f>SUM(E19:K19)</f>
        <v>2605354</v>
      </c>
      <c r="M19" s="11">
        <f>AVERAGE(E19:K19)</f>
        <v>372193.4285714286</v>
      </c>
    </row>
    <row r="20" spans="2:13" ht="15">
      <c r="B20" s="4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>
      <c r="A21" s="2" t="s">
        <v>6</v>
      </c>
      <c r="B21" s="4" t="s">
        <v>65</v>
      </c>
      <c r="C21" s="1">
        <v>1010</v>
      </c>
      <c r="D21" s="2" t="s">
        <v>71</v>
      </c>
      <c r="E21" s="11">
        <v>832</v>
      </c>
      <c r="F21" s="11">
        <f>AVERAGE($E$21,$G$21)</f>
        <v>900</v>
      </c>
      <c r="G21" s="11">
        <v>968</v>
      </c>
      <c r="H21" s="11">
        <v>960</v>
      </c>
      <c r="I21" s="11">
        <v>1070</v>
      </c>
      <c r="J21" s="11">
        <v>1074</v>
      </c>
      <c r="K21" s="11">
        <v>987</v>
      </c>
      <c r="L21" s="11">
        <f>SUM(E21:K21)</f>
        <v>6791</v>
      </c>
      <c r="M21" s="11">
        <f>AVERAGE(E21:K21)</f>
        <v>970.1428571428571</v>
      </c>
    </row>
    <row r="22" spans="2:13" ht="15">
      <c r="B22" s="4"/>
      <c r="D22" s="2" t="s">
        <v>72</v>
      </c>
      <c r="E22" s="11">
        <v>777985</v>
      </c>
      <c r="F22" s="11">
        <f>AVERAGE($E$22,$G$22)</f>
        <v>739236</v>
      </c>
      <c r="G22" s="11">
        <v>700487</v>
      </c>
      <c r="H22" s="11">
        <v>639414</v>
      </c>
      <c r="I22" s="11">
        <v>680494</v>
      </c>
      <c r="J22" s="11">
        <v>646924</v>
      </c>
      <c r="K22" s="11">
        <v>555702</v>
      </c>
      <c r="L22" s="11">
        <f>SUM(E22:K22)</f>
        <v>4740242</v>
      </c>
      <c r="M22" s="11">
        <f>AVERAGE(E22:K22)</f>
        <v>677177.4285714285</v>
      </c>
    </row>
    <row r="23" spans="2:13" ht="15">
      <c r="B23" s="4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2" t="s">
        <v>7</v>
      </c>
      <c r="B24" s="4" t="s">
        <v>65</v>
      </c>
      <c r="C24" s="1">
        <v>1012</v>
      </c>
      <c r="D24" s="2" t="s">
        <v>71</v>
      </c>
      <c r="E24" s="11">
        <v>943</v>
      </c>
      <c r="F24" s="11">
        <f>AVERAGE($E$24,$G$24)</f>
        <v>1072</v>
      </c>
      <c r="G24" s="11">
        <v>1201</v>
      </c>
      <c r="H24" s="11">
        <v>1092</v>
      </c>
      <c r="I24" s="11">
        <v>1207</v>
      </c>
      <c r="J24" s="11">
        <v>1206</v>
      </c>
      <c r="K24" s="11">
        <v>1130</v>
      </c>
      <c r="L24" s="11">
        <f>SUM(E24:K24)</f>
        <v>7851</v>
      </c>
      <c r="M24" s="11">
        <f>AVERAGE(E24:K24)</f>
        <v>1121.5714285714287</v>
      </c>
    </row>
    <row r="25" spans="2:13" ht="15">
      <c r="B25" s="4"/>
      <c r="D25" s="2" t="s">
        <v>72</v>
      </c>
      <c r="E25" s="11">
        <v>742298</v>
      </c>
      <c r="F25" s="11">
        <f>AVERAGE($E$25,$G$25)</f>
        <v>741332</v>
      </c>
      <c r="G25" s="11">
        <v>740366</v>
      </c>
      <c r="H25" s="11">
        <v>634789</v>
      </c>
      <c r="I25" s="11">
        <v>663711</v>
      </c>
      <c r="J25" s="11">
        <v>622326</v>
      </c>
      <c r="K25" s="11">
        <v>545956</v>
      </c>
      <c r="L25" s="11">
        <f>SUM(E25:K25)</f>
        <v>4690778</v>
      </c>
      <c r="M25" s="11">
        <f>AVERAGE(E25:K25)</f>
        <v>670111.1428571428</v>
      </c>
    </row>
    <row r="26" spans="2:13" ht="15">
      <c r="B26" s="4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2" t="s">
        <v>8</v>
      </c>
      <c r="B27" s="4" t="s">
        <v>65</v>
      </c>
      <c r="C27" s="1">
        <v>1014</v>
      </c>
      <c r="D27" s="2" t="s">
        <v>71</v>
      </c>
      <c r="E27" s="11">
        <v>1587</v>
      </c>
      <c r="F27" s="11">
        <f>AVERAGE($E$27,$G$27)</f>
        <v>1686.5</v>
      </c>
      <c r="G27" s="11">
        <v>1786</v>
      </c>
      <c r="H27" s="11">
        <v>1632</v>
      </c>
      <c r="I27" s="11">
        <v>1782</v>
      </c>
      <c r="J27" s="11">
        <v>1788</v>
      </c>
      <c r="K27" s="11">
        <v>1722</v>
      </c>
      <c r="L27" s="11">
        <f>SUM(E27:K27)</f>
        <v>11983.5</v>
      </c>
      <c r="M27" s="11">
        <f>AVERAGE(E27:K27)</f>
        <v>1711.9285714285713</v>
      </c>
    </row>
    <row r="28" spans="2:13" ht="15">
      <c r="B28" s="4"/>
      <c r="D28" s="2" t="s">
        <v>72</v>
      </c>
      <c r="E28" s="11">
        <v>1075996</v>
      </c>
      <c r="F28" s="11">
        <f>AVERAGE($E$28,$G$28)</f>
        <v>1015326</v>
      </c>
      <c r="G28" s="11">
        <v>954656</v>
      </c>
      <c r="H28" s="11">
        <v>816060</v>
      </c>
      <c r="I28" s="11">
        <v>853816</v>
      </c>
      <c r="J28" s="11">
        <v>803366</v>
      </c>
      <c r="K28" s="11">
        <v>757794</v>
      </c>
      <c r="L28" s="11">
        <f>SUM(E28:K28)</f>
        <v>6277014</v>
      </c>
      <c r="M28" s="11">
        <f>AVERAGE(E28:K28)</f>
        <v>896716.2857142857</v>
      </c>
    </row>
    <row r="29" spans="2:13" ht="15">
      <c r="B29" s="4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2" t="s">
        <v>9</v>
      </c>
      <c r="B30" s="4" t="s">
        <v>65</v>
      </c>
      <c r="C30" s="1">
        <v>1016</v>
      </c>
      <c r="D30" s="2" t="s">
        <v>71</v>
      </c>
      <c r="E30" s="11">
        <v>1680</v>
      </c>
      <c r="F30" s="11">
        <f>AVERAGE($E$30,$G$30)</f>
        <v>1830</v>
      </c>
      <c r="G30" s="11">
        <v>1980</v>
      </c>
      <c r="H30" s="11">
        <v>2101</v>
      </c>
      <c r="I30" s="11">
        <v>2422</v>
      </c>
      <c r="J30" s="11">
        <v>2521</v>
      </c>
      <c r="K30" s="11">
        <v>2463</v>
      </c>
      <c r="L30" s="11">
        <f>SUM(E30:K30)</f>
        <v>14997</v>
      </c>
      <c r="M30" s="11">
        <f>AVERAGE(E30:K30)</f>
        <v>2142.4285714285716</v>
      </c>
    </row>
    <row r="31" spans="2:13" ht="15">
      <c r="B31" s="4"/>
      <c r="D31" s="2" t="s">
        <v>72</v>
      </c>
      <c r="E31" s="11">
        <v>1139563</v>
      </c>
      <c r="F31" s="11">
        <f>AVERAGE($E$31,$G$31)</f>
        <v>1109182.5</v>
      </c>
      <c r="G31" s="11">
        <v>1078802</v>
      </c>
      <c r="H31" s="11">
        <v>1120840</v>
      </c>
      <c r="I31" s="11">
        <v>1214855</v>
      </c>
      <c r="J31" s="11">
        <v>1211708</v>
      </c>
      <c r="K31" s="11">
        <v>1153820</v>
      </c>
      <c r="L31" s="11">
        <f>SUM(E31:K31)</f>
        <v>8028770.5</v>
      </c>
      <c r="M31" s="11">
        <f>AVERAGE(E31:K31)</f>
        <v>1146967.2142857143</v>
      </c>
    </row>
    <row r="32" spans="2:13" ht="15">
      <c r="B32" s="4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2" t="s">
        <v>10</v>
      </c>
      <c r="B33" s="4" t="s">
        <v>65</v>
      </c>
      <c r="C33" s="1">
        <v>1030</v>
      </c>
      <c r="D33" s="2" t="s">
        <v>71</v>
      </c>
      <c r="E33" s="11">
        <v>9</v>
      </c>
      <c r="F33" s="11">
        <f>AVERAGE($E$33,$G$33)</f>
        <v>8.5</v>
      </c>
      <c r="G33" s="11">
        <v>8</v>
      </c>
      <c r="H33" s="11">
        <v>10</v>
      </c>
      <c r="I33" s="11">
        <v>9</v>
      </c>
      <c r="J33" s="11">
        <v>9</v>
      </c>
      <c r="K33" s="11">
        <v>9</v>
      </c>
      <c r="L33" s="11">
        <f>SUM(E33:K33)</f>
        <v>62.5</v>
      </c>
      <c r="M33" s="11">
        <f>AVERAGE(E33:K33)</f>
        <v>8.928571428571429</v>
      </c>
    </row>
    <row r="34" spans="2:13" ht="15">
      <c r="B34" s="4"/>
      <c r="D34" s="2" t="s">
        <v>72</v>
      </c>
      <c r="E34" s="11">
        <v>41072</v>
      </c>
      <c r="F34" s="11">
        <f>AVERAGE($E$34,$G$34)</f>
        <v>36315.5</v>
      </c>
      <c r="G34" s="11">
        <v>31559</v>
      </c>
      <c r="H34" s="11">
        <v>28151</v>
      </c>
      <c r="I34" s="11">
        <v>25616</v>
      </c>
      <c r="J34" s="11">
        <v>19009</v>
      </c>
      <c r="K34" s="11">
        <v>9849</v>
      </c>
      <c r="L34" s="11">
        <f>SUM(E34:K34)</f>
        <v>191571.5</v>
      </c>
      <c r="M34" s="11">
        <f>AVERAGE(E34:K34)</f>
        <v>27367.35714285714</v>
      </c>
    </row>
    <row r="35" spans="2:13" ht="15">
      <c r="B35" s="4"/>
      <c r="D35" s="2" t="s">
        <v>73</v>
      </c>
      <c r="E35" s="11">
        <v>118</v>
      </c>
      <c r="F35" s="11">
        <f>AVERAGE($E$35,$G$35)</f>
        <v>99</v>
      </c>
      <c r="G35" s="11">
        <v>80</v>
      </c>
      <c r="H35" s="11">
        <v>86</v>
      </c>
      <c r="I35" s="11">
        <v>104</v>
      </c>
      <c r="J35" s="11">
        <v>69</v>
      </c>
      <c r="K35" s="11">
        <v>51</v>
      </c>
      <c r="L35" s="11">
        <f>SUM(E35:K35)</f>
        <v>607</v>
      </c>
      <c r="M35" s="11">
        <f>AVERAGE(E35:K35)</f>
        <v>86.71428571428571</v>
      </c>
    </row>
    <row r="36" spans="2:13" ht="15">
      <c r="B36" s="4"/>
      <c r="D36" s="2" t="s">
        <v>74</v>
      </c>
      <c r="E36" s="11">
        <v>1920</v>
      </c>
      <c r="F36" s="11">
        <f>AVERAGE($E$36,$G$36)</f>
        <v>1681.5</v>
      </c>
      <c r="G36" s="11">
        <v>1443</v>
      </c>
      <c r="H36" s="11">
        <v>1179</v>
      </c>
      <c r="I36" s="11">
        <v>922</v>
      </c>
      <c r="J36" s="11">
        <v>591</v>
      </c>
      <c r="K36" s="11">
        <v>334</v>
      </c>
      <c r="L36" s="11">
        <f>SUM(E36:K36)</f>
        <v>8070.5</v>
      </c>
      <c r="M36" s="11">
        <f>AVERAGE(E36:K36)</f>
        <v>1152.9285714285713</v>
      </c>
    </row>
    <row r="37" spans="2:13" ht="15">
      <c r="B37" s="4"/>
      <c r="D37" s="2" t="s">
        <v>75</v>
      </c>
      <c r="E37" s="11">
        <v>39034</v>
      </c>
      <c r="F37" s="11">
        <f>AVERAGE($E$37,$G$37)</f>
        <v>34535</v>
      </c>
      <c r="G37" s="11">
        <v>30036</v>
      </c>
      <c r="H37" s="11">
        <v>26886</v>
      </c>
      <c r="I37" s="11">
        <v>24590</v>
      </c>
      <c r="J37" s="11">
        <v>18349</v>
      </c>
      <c r="K37" s="11">
        <v>9464</v>
      </c>
      <c r="L37" s="11">
        <f>SUM(E37:K37)</f>
        <v>182894</v>
      </c>
      <c r="M37" s="11">
        <f>AVERAGE(E37:K37)</f>
        <v>26127.714285714286</v>
      </c>
    </row>
    <row r="38" spans="2:13" ht="15">
      <c r="B38" s="4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2" t="s">
        <v>11</v>
      </c>
      <c r="B39" s="4" t="s">
        <v>65</v>
      </c>
      <c r="C39" s="1">
        <v>1032</v>
      </c>
      <c r="D39" s="2" t="s">
        <v>71</v>
      </c>
      <c r="E39" s="11">
        <v>5778</v>
      </c>
      <c r="F39" s="11">
        <f>AVERAGE($E$39,$G$39)</f>
        <v>5887.5</v>
      </c>
      <c r="G39" s="11">
        <v>5997</v>
      </c>
      <c r="H39" s="11">
        <v>5507</v>
      </c>
      <c r="I39" s="11">
        <v>5781</v>
      </c>
      <c r="J39" s="11">
        <v>5671</v>
      </c>
      <c r="K39" s="11">
        <v>5721</v>
      </c>
      <c r="L39" s="11">
        <f>SUM(E39:K39)</f>
        <v>40342.5</v>
      </c>
      <c r="M39" s="11">
        <f>AVERAGE(E39:K39)</f>
        <v>5763.214285714285</v>
      </c>
    </row>
    <row r="40" spans="2:13" ht="15">
      <c r="B40" s="4"/>
      <c r="D40" s="2" t="s">
        <v>72</v>
      </c>
      <c r="E40" s="11">
        <v>8321393</v>
      </c>
      <c r="F40" s="11">
        <f>AVERAGE($E$40,$G$40)</f>
        <v>7651013</v>
      </c>
      <c r="G40" s="11">
        <v>6980633</v>
      </c>
      <c r="H40" s="11">
        <v>5227346</v>
      </c>
      <c r="I40" s="11">
        <v>4677006</v>
      </c>
      <c r="J40" s="11">
        <v>3684114</v>
      </c>
      <c r="K40" s="11">
        <v>3251153</v>
      </c>
      <c r="L40" s="11">
        <f>SUM(E40:K40)</f>
        <v>39792658</v>
      </c>
      <c r="M40" s="11">
        <f>AVERAGE(E40:K40)</f>
        <v>5684665.428571428</v>
      </c>
    </row>
    <row r="41" spans="2:13" ht="15">
      <c r="B41" s="4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2" t="s">
        <v>12</v>
      </c>
      <c r="B42" s="4" t="s">
        <v>65</v>
      </c>
      <c r="C42" s="1">
        <v>1034</v>
      </c>
      <c r="D42" s="2" t="s">
        <v>71</v>
      </c>
      <c r="E42" s="11">
        <v>287</v>
      </c>
      <c r="F42" s="11">
        <f>AVERAGE($E$42,$G$42)</f>
        <v>288.5</v>
      </c>
      <c r="G42" s="11">
        <v>290</v>
      </c>
      <c r="H42" s="11">
        <v>269</v>
      </c>
      <c r="I42" s="11">
        <v>287</v>
      </c>
      <c r="J42" s="11">
        <v>278</v>
      </c>
      <c r="K42" s="11">
        <v>287</v>
      </c>
      <c r="L42" s="11">
        <f>SUM(E42:K42)</f>
        <v>1986.5</v>
      </c>
      <c r="M42" s="11">
        <f>AVERAGE(E42:K42)</f>
        <v>283.7857142857143</v>
      </c>
    </row>
    <row r="43" spans="2:13" ht="15">
      <c r="B43" s="4"/>
      <c r="D43" s="2" t="s">
        <v>72</v>
      </c>
      <c r="E43" s="11">
        <v>385837</v>
      </c>
      <c r="F43" s="11">
        <f>AVERAGE($E$43,$G$43)</f>
        <v>349635</v>
      </c>
      <c r="G43" s="11">
        <v>313433</v>
      </c>
      <c r="H43" s="11">
        <v>239567</v>
      </c>
      <c r="I43" s="11">
        <v>215581</v>
      </c>
      <c r="J43" s="11">
        <v>181065</v>
      </c>
      <c r="K43" s="11">
        <v>161165</v>
      </c>
      <c r="L43" s="11">
        <f>SUM(E43:K43)</f>
        <v>1846283</v>
      </c>
      <c r="M43" s="11">
        <f>AVERAGE(E43:K43)</f>
        <v>263754.71428571426</v>
      </c>
    </row>
    <row r="44" spans="2:13" ht="15">
      <c r="B44" s="4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2" t="s">
        <v>11</v>
      </c>
      <c r="B45" s="4" t="s">
        <v>65</v>
      </c>
      <c r="C45" s="1">
        <v>1040</v>
      </c>
      <c r="D45" s="2" t="s">
        <v>71</v>
      </c>
      <c r="E45" s="11">
        <v>2</v>
      </c>
      <c r="F45" s="11">
        <f>AVERAGE($E$45,$G$45)</f>
        <v>3</v>
      </c>
      <c r="G45" s="11">
        <v>4</v>
      </c>
      <c r="H45" s="12"/>
      <c r="I45" s="11">
        <v>2</v>
      </c>
      <c r="J45" s="11">
        <v>2</v>
      </c>
      <c r="K45" s="11">
        <v>2</v>
      </c>
      <c r="L45" s="11">
        <f>SUM(E45:K45)</f>
        <v>15</v>
      </c>
      <c r="M45" s="11">
        <f>AVERAGE(E45:K45)</f>
        <v>2.5</v>
      </c>
    </row>
    <row r="46" spans="2:13" ht="15">
      <c r="B46" s="4"/>
      <c r="D46" s="2" t="s">
        <v>72</v>
      </c>
      <c r="E46" s="11">
        <v>5525</v>
      </c>
      <c r="F46" s="11">
        <f>AVERAGE($E$46,$G$46)</f>
        <v>8492.5</v>
      </c>
      <c r="G46" s="11">
        <v>11460</v>
      </c>
      <c r="H46" s="11"/>
      <c r="I46" s="11">
        <v>771</v>
      </c>
      <c r="J46" s="11">
        <v>269</v>
      </c>
      <c r="K46" s="11">
        <v>89</v>
      </c>
      <c r="L46" s="11">
        <f>SUM(E46:K46)</f>
        <v>26606.5</v>
      </c>
      <c r="M46" s="11">
        <f>AVERAGE(E46:K46)</f>
        <v>4434.416666666667</v>
      </c>
    </row>
    <row r="47" spans="2:13" ht="15">
      <c r="B47" s="4"/>
      <c r="D47" s="2" t="s">
        <v>73</v>
      </c>
      <c r="E47" s="11">
        <v>1327</v>
      </c>
      <c r="F47" s="11">
        <f>AVERAGE($E$47,$G$47)</f>
        <v>2017.5</v>
      </c>
      <c r="G47" s="11">
        <v>2708</v>
      </c>
      <c r="H47" s="11"/>
      <c r="I47" s="11">
        <v>208</v>
      </c>
      <c r="J47" s="11">
        <v>45</v>
      </c>
      <c r="K47" s="11">
        <v>27</v>
      </c>
      <c r="L47" s="11">
        <f>SUM(E47:K47)</f>
        <v>6332.5</v>
      </c>
      <c r="M47" s="11">
        <f>AVERAGE(E47:K47)</f>
        <v>1055.4166666666667</v>
      </c>
    </row>
    <row r="48" spans="2:13" ht="15">
      <c r="B48" s="4"/>
      <c r="D48" s="2" t="s">
        <v>74</v>
      </c>
      <c r="E48" s="11">
        <v>1447</v>
      </c>
      <c r="F48" s="11">
        <f>AVERAGE($E$48,$G$48)</f>
        <v>2220</v>
      </c>
      <c r="G48" s="11">
        <v>2993</v>
      </c>
      <c r="H48" s="11"/>
      <c r="I48" s="11">
        <v>115</v>
      </c>
      <c r="J48" s="11">
        <v>71</v>
      </c>
      <c r="K48" s="11">
        <v>24</v>
      </c>
      <c r="L48" s="11">
        <f>SUM(E48:K48)</f>
        <v>6870</v>
      </c>
      <c r="M48" s="11">
        <f>AVERAGE(E48:K48)</f>
        <v>1145</v>
      </c>
    </row>
    <row r="49" spans="2:13" ht="15">
      <c r="B49" s="4"/>
      <c r="D49" s="2" t="s">
        <v>75</v>
      </c>
      <c r="E49" s="11">
        <v>2751</v>
      </c>
      <c r="F49" s="11">
        <f>AVERAGE($E$49,$G$49)</f>
        <v>4255</v>
      </c>
      <c r="G49" s="11">
        <v>5759</v>
      </c>
      <c r="H49" s="11"/>
      <c r="I49" s="11">
        <v>448</v>
      </c>
      <c r="J49" s="11">
        <v>153</v>
      </c>
      <c r="K49" s="11">
        <v>38</v>
      </c>
      <c r="L49" s="11">
        <f>SUM(E49:K49)</f>
        <v>13404</v>
      </c>
      <c r="M49" s="11">
        <f>AVERAGE(E49:K49)</f>
        <v>2234</v>
      </c>
    </row>
    <row r="50" spans="2:13" ht="15">
      <c r="B50" s="4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2" t="s">
        <v>13</v>
      </c>
      <c r="B51" s="4" t="s">
        <v>65</v>
      </c>
      <c r="C51" s="1">
        <v>6010</v>
      </c>
      <c r="D51" s="2" t="s">
        <v>71</v>
      </c>
      <c r="E51" s="11">
        <v>2</v>
      </c>
      <c r="F51" s="11">
        <f>AVERAGE($E$51,$G$51)</f>
        <v>2</v>
      </c>
      <c r="G51" s="11">
        <v>2</v>
      </c>
      <c r="H51" s="11"/>
      <c r="I51" s="11"/>
      <c r="J51" s="11"/>
      <c r="K51" s="11"/>
      <c r="L51" s="11">
        <f>SUM(E51:K51)</f>
        <v>6</v>
      </c>
      <c r="M51" s="11">
        <f>AVERAGE(E51:K51)</f>
        <v>2</v>
      </c>
    </row>
    <row r="52" spans="2:13" ht="15">
      <c r="B52" s="4"/>
      <c r="D52" s="2" t="s">
        <v>72</v>
      </c>
      <c r="E52" s="11">
        <v>134</v>
      </c>
      <c r="F52" s="11">
        <f>AVERAGE($E$52,$G$52)</f>
        <v>67</v>
      </c>
      <c r="G52" s="11">
        <v>0</v>
      </c>
      <c r="H52" s="11"/>
      <c r="I52" s="11"/>
      <c r="J52" s="11"/>
      <c r="K52" s="11"/>
      <c r="L52" s="11">
        <f>SUM(E52:K52)</f>
        <v>201</v>
      </c>
      <c r="M52" s="11">
        <f>AVERAGE(E52:K52)</f>
        <v>67</v>
      </c>
    </row>
    <row r="53" spans="2:13" ht="15">
      <c r="B53" s="4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>
      <c r="A54" s="13" t="s">
        <v>14</v>
      </c>
      <c r="B54" s="14"/>
      <c r="D54" s="13" t="s">
        <v>71</v>
      </c>
      <c r="E54" s="15">
        <f>$E$6+$E$9+$E$12+$E$15+$E$21+$E$24+$E$27+$E$30+$E$33+$E$39+$E$42+$E$45+$E$51</f>
        <v>92019</v>
      </c>
      <c r="F54" s="15">
        <f>$F$6+$F$9+$F$12+$F$15+$F$21+$F$24+$F$27+$F$30+$F$33+$F$39+$F$42+$F$45+$F$51</f>
        <v>94204.5</v>
      </c>
      <c r="G54" s="15">
        <f>$G$6+$G$9+$G$12+$G$15+$G$21+$G$24+$G$27+$G$30+$G$33+$G$39+$G$42+$G$45+$G$51</f>
        <v>96390</v>
      </c>
      <c r="H54" s="15">
        <f>$H$6+$H$9+$H$12+$H$15+$H$21+$H$24+$H$27+$H$30+$H$33+$H$39+$H$42+$H$45+$H$51</f>
        <v>87724</v>
      </c>
      <c r="I54" s="15">
        <f>$I$6+$I$9+$I$12+$I$15+$I$21+$I$24+$I$27+$I$30+$I$33+$I$39+$I$42+$I$45+$I$51</f>
        <v>93488</v>
      </c>
      <c r="J54" s="15">
        <f>$J$6+$J$9+$J$12+$J$15+$J$21+$J$24+$J$27+$J$30+$J$33+$J$39+$J$42+$J$45+$J$51</f>
        <v>94500</v>
      </c>
      <c r="K54" s="15">
        <f>$K$6+$K$9+$K$12+$K$15+$K$21+$K$24+$K$27+$K$30+$K$33+$K$39+$K$42+$K$45+$K$51</f>
        <v>95080</v>
      </c>
      <c r="L54" s="15">
        <f>$L$6+$L$9+$L$12+$L$15+$L$21+$L$24+$L$27+$L$30+$L$33+$L$39+$L$42+$L$45+$L$51</f>
        <v>653405.5</v>
      </c>
      <c r="M54" s="15">
        <f>$M$6+$M$9+$M$12+$M$15+$M$21+$M$24+$M$27+$M$30+$M$33+$M$39+$M$42+$M$45+$M$51</f>
        <v>93345.14285714284</v>
      </c>
    </row>
    <row r="55" spans="2:13" ht="15.75">
      <c r="B55" s="4"/>
      <c r="D55" s="13" t="s">
        <v>76</v>
      </c>
      <c r="E55" s="15">
        <f>$E$7+$E$10+$E$13+$E$16+$E$22+$E$25+$E$28+$E$31+$E$34+$E$40+$E$43+$E$46+$E$52</f>
        <v>63170737</v>
      </c>
      <c r="F55" s="15">
        <f>$F$7+$F$10+$F$13+$F$16+$F$22+$F$25+$F$28+$F$31+$F$34+$F$40+$F$43+$F$46+$F$52</f>
        <v>57735071.5</v>
      </c>
      <c r="G55" s="15">
        <f>$G$7+$G$10+$G$13+$G$16+$G$22+$G$25+$G$28+$G$31+$G$34+$G$40+$G$43+$G$46+$G$52</f>
        <v>52299406</v>
      </c>
      <c r="H55" s="15">
        <f>$H$7+$H$10+$H$13+$H$16+$H$22+$H$25+$H$28+$H$31+$H$34+$H$40+$H$43+$H$46+$H$52</f>
        <v>45107596</v>
      </c>
      <c r="I55" s="15">
        <f>$I$7+$I$10+$I$13+$I$16+$I$22+$I$25+$I$28+$I$31+$I$34+$I$40+$I$43+$I$46+$I$52</f>
        <v>43252108</v>
      </c>
      <c r="J55" s="15">
        <f>$J$7+$J$10+$J$13+$J$16+$J$22+$J$25+$J$28+$J$31+$J$34+$J$40+$J$43+$J$46+$J$52</f>
        <v>42387210</v>
      </c>
      <c r="K55" s="15">
        <f>$K$7+$K$10+$K$13+$K$16+$K$22+$K$25+$K$28+$K$31+$K$34+$K$40+$K$43+$K$46+$K$52</f>
        <v>43573006</v>
      </c>
      <c r="L55" s="15">
        <f>$L$7+$L$10+$L$13+$L$16+$L$22+$L$25+$L$28+$L$31+$L$34+$L$40+$L$43+$L$46+$L$52</f>
        <v>347525134.5</v>
      </c>
      <c r="M55" s="15">
        <f>$M$7+$M$10+$M$13+$M$16+$M$22+$M$25+$M$28+$M$31+$M$34+$M$40+$M$43+$M$46+$M$52</f>
        <v>49647119.559523806</v>
      </c>
    </row>
    <row r="56" spans="2:13" ht="15.75">
      <c r="B56" s="4"/>
      <c r="D56" s="13"/>
      <c r="E56" s="15"/>
      <c r="F56" s="15"/>
      <c r="G56" s="15"/>
      <c r="H56" s="15"/>
      <c r="I56" s="15"/>
      <c r="J56" s="15"/>
      <c r="K56" s="15"/>
      <c r="L56" s="11"/>
      <c r="M56" s="11"/>
    </row>
    <row r="57" spans="4:13" ht="15.75">
      <c r="D57" s="13"/>
      <c r="E57" s="15"/>
      <c r="F57" s="15"/>
      <c r="G57" s="15"/>
      <c r="H57" s="15"/>
      <c r="I57" s="15"/>
      <c r="J57" s="15"/>
      <c r="K57" s="15"/>
      <c r="L57" s="11"/>
      <c r="M57" s="11"/>
    </row>
    <row r="58" spans="1:256" ht="15">
      <c r="A58" s="2" t="s">
        <v>15</v>
      </c>
      <c r="B58" s="4" t="s">
        <v>65</v>
      </c>
      <c r="C58" s="3">
        <v>2000</v>
      </c>
      <c r="D58" s="2" t="s">
        <v>71</v>
      </c>
      <c r="E58" s="11">
        <v>12301</v>
      </c>
      <c r="F58" s="11">
        <f>AVERAGE($E$58,$G$58)</f>
        <v>12575</v>
      </c>
      <c r="G58" s="11">
        <v>12849</v>
      </c>
      <c r="H58" s="11">
        <v>11884</v>
      </c>
      <c r="I58" s="11">
        <v>12479</v>
      </c>
      <c r="J58" s="11">
        <v>12574</v>
      </c>
      <c r="K58" s="11">
        <v>12613</v>
      </c>
      <c r="L58" s="11">
        <f>SUM(E58:K58)</f>
        <v>87275</v>
      </c>
      <c r="M58" s="11">
        <f>AVERAGE(E58:K58)</f>
        <v>12467.857142857143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2:13" ht="15">
      <c r="B59" s="4"/>
      <c r="D59" s="2" t="s">
        <v>72</v>
      </c>
      <c r="E59" s="11">
        <v>13143281</v>
      </c>
      <c r="F59" s="11">
        <f>AVERAGE($E$59,$G$59)</f>
        <v>12150086.5</v>
      </c>
      <c r="G59" s="11">
        <v>11156892</v>
      </c>
      <c r="H59" s="11">
        <v>9952662</v>
      </c>
      <c r="I59" s="11">
        <v>9874033</v>
      </c>
      <c r="J59" s="11">
        <v>10303215</v>
      </c>
      <c r="K59" s="11">
        <v>11747931</v>
      </c>
      <c r="L59" s="11">
        <f>SUM(E59:K59)</f>
        <v>78328100.5</v>
      </c>
      <c r="M59" s="11">
        <f>AVERAGE(E59:K59)</f>
        <v>11189728.642857144</v>
      </c>
    </row>
    <row r="60" spans="2:13" ht="15">
      <c r="B60" s="4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2" t="s">
        <v>16</v>
      </c>
      <c r="B61" s="4" t="s">
        <v>65</v>
      </c>
      <c r="C61" s="1">
        <v>2002</v>
      </c>
      <c r="D61" s="2" t="s">
        <v>71</v>
      </c>
      <c r="E61" s="11">
        <v>133</v>
      </c>
      <c r="F61" s="11">
        <f>AVERAGE($E$61,$G$61)</f>
        <v>133.5</v>
      </c>
      <c r="G61" s="11">
        <v>134</v>
      </c>
      <c r="H61" s="11">
        <v>134</v>
      </c>
      <c r="I61" s="11">
        <v>137</v>
      </c>
      <c r="J61" s="11">
        <v>144</v>
      </c>
      <c r="K61" s="11">
        <v>156</v>
      </c>
      <c r="L61" s="11">
        <f>SUM(E61:K61)</f>
        <v>971.5</v>
      </c>
      <c r="M61" s="11">
        <f>AVERAGE(E61:K61)</f>
        <v>138.78571428571428</v>
      </c>
    </row>
    <row r="62" spans="2:13" ht="15">
      <c r="B62" s="4"/>
      <c r="D62" s="2" t="s">
        <v>72</v>
      </c>
      <c r="E62" s="11">
        <v>44378</v>
      </c>
      <c r="F62" s="11">
        <f>AVERAGE($E$62,$G$62)</f>
        <v>41239</v>
      </c>
      <c r="G62" s="11">
        <v>38100</v>
      </c>
      <c r="H62" s="11">
        <v>34690</v>
      </c>
      <c r="I62" s="11">
        <v>33825</v>
      </c>
      <c r="J62" s="11">
        <v>36527</v>
      </c>
      <c r="K62" s="11">
        <v>38741</v>
      </c>
      <c r="L62" s="11">
        <f>SUM(E62:K62)</f>
        <v>267500</v>
      </c>
      <c r="M62" s="11">
        <f>AVERAGE(E62:K62)</f>
        <v>38214.28571428572</v>
      </c>
    </row>
    <row r="63" spans="2:13" ht="15">
      <c r="B63" s="4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2" t="s">
        <v>17</v>
      </c>
      <c r="B64" s="4" t="s">
        <v>65</v>
      </c>
      <c r="C64" s="1">
        <v>2004</v>
      </c>
      <c r="D64" s="2" t="s">
        <v>71</v>
      </c>
      <c r="E64" s="11">
        <v>21</v>
      </c>
      <c r="F64" s="11">
        <f>AVERAGE($E$64,$G$64)</f>
        <v>22</v>
      </c>
      <c r="G64" s="11">
        <v>23</v>
      </c>
      <c r="H64" s="11">
        <v>18</v>
      </c>
      <c r="I64" s="11">
        <v>20</v>
      </c>
      <c r="J64" s="11">
        <v>20</v>
      </c>
      <c r="K64" s="11">
        <v>19</v>
      </c>
      <c r="L64" s="11">
        <f>SUM(E64:K64)</f>
        <v>143</v>
      </c>
      <c r="M64" s="11">
        <f>AVERAGE(E64:K64)</f>
        <v>20.428571428571427</v>
      </c>
    </row>
    <row r="65" spans="2:13" ht="15">
      <c r="B65" s="4"/>
      <c r="D65" s="2" t="s">
        <v>72</v>
      </c>
      <c r="E65" s="11">
        <v>3284</v>
      </c>
      <c r="F65" s="11">
        <f>AVERAGE($E$65,$G$65)</f>
        <v>2909.5</v>
      </c>
      <c r="G65" s="11">
        <v>2535</v>
      </c>
      <c r="H65" s="11">
        <v>2945</v>
      </c>
      <c r="I65" s="11">
        <v>5084</v>
      </c>
      <c r="J65" s="11">
        <v>8079</v>
      </c>
      <c r="K65" s="11">
        <v>10186</v>
      </c>
      <c r="L65" s="11">
        <f>SUM(E65:K65)</f>
        <v>35022.5</v>
      </c>
      <c r="M65" s="11">
        <f>AVERAGE(E65:K65)</f>
        <v>5003.214285714285</v>
      </c>
    </row>
    <row r="66" spans="2:13" ht="15">
      <c r="B66" s="4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2" t="s">
        <v>15</v>
      </c>
      <c r="B67" s="4" t="s">
        <v>65</v>
      </c>
      <c r="C67" s="1">
        <v>2006</v>
      </c>
      <c r="D67" s="2" t="s">
        <v>71</v>
      </c>
      <c r="E67" s="11">
        <v>713</v>
      </c>
      <c r="F67" s="11">
        <f>AVERAGE($E$67,$G$67)</f>
        <v>726.5</v>
      </c>
      <c r="G67" s="11">
        <v>740</v>
      </c>
      <c r="H67" s="11">
        <v>706</v>
      </c>
      <c r="I67" s="11">
        <v>748</v>
      </c>
      <c r="J67" s="11">
        <v>756</v>
      </c>
      <c r="K67" s="11">
        <v>760</v>
      </c>
      <c r="L67" s="11">
        <f>SUM(E67:K67)</f>
        <v>5149.5</v>
      </c>
      <c r="M67" s="11">
        <f>AVERAGE(E67:K67)</f>
        <v>735.6428571428571</v>
      </c>
    </row>
    <row r="68" spans="1:13" ht="15">
      <c r="A68" s="2" t="s">
        <v>18</v>
      </c>
      <c r="B68" s="4"/>
      <c r="D68" s="2" t="s">
        <v>72</v>
      </c>
      <c r="E68" s="11">
        <v>2181861</v>
      </c>
      <c r="F68" s="11">
        <f>AVERAGE($E$68,$G$68)</f>
        <v>1988389.5</v>
      </c>
      <c r="G68" s="11">
        <v>1794918</v>
      </c>
      <c r="H68" s="11">
        <v>1713666</v>
      </c>
      <c r="I68" s="11">
        <v>1781484</v>
      </c>
      <c r="J68" s="11">
        <v>1806879</v>
      </c>
      <c r="K68" s="11">
        <v>2005671</v>
      </c>
      <c r="L68" s="11">
        <f>SUM(E68:K68)</f>
        <v>13272868.5</v>
      </c>
      <c r="M68" s="11">
        <f>AVERAGE(E68:K68)</f>
        <v>1896124.0714285714</v>
      </c>
    </row>
    <row r="69" spans="2:13" ht="15">
      <c r="B69" s="4"/>
      <c r="D69" s="2" t="s">
        <v>77</v>
      </c>
      <c r="E69" s="11">
        <v>686.36</v>
      </c>
      <c r="F69" s="11">
        <f>AVERAGE($E$69,$G$69)</f>
        <v>703.328823204169</v>
      </c>
      <c r="G69" s="11">
        <v>720.297646408338</v>
      </c>
      <c r="H69" s="11">
        <v>762.757325838251</v>
      </c>
      <c r="I69" s="11">
        <v>898.892361683047</v>
      </c>
      <c r="J69" s="11">
        <v>988.379588785979</v>
      </c>
      <c r="K69" s="11">
        <v>1186.14075187756</v>
      </c>
      <c r="L69" s="11">
        <f>SUM(E69:K69)</f>
        <v>5946.156497797343</v>
      </c>
      <c r="M69" s="11">
        <f>AVERAGE(E69:K69)</f>
        <v>849.4509282567633</v>
      </c>
    </row>
    <row r="70" spans="2:13" ht="15">
      <c r="B70" s="4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2" t="s">
        <v>19</v>
      </c>
      <c r="B71" s="4" t="s">
        <v>65</v>
      </c>
      <c r="C71" s="1">
        <v>2008</v>
      </c>
      <c r="D71" s="2" t="s">
        <v>71</v>
      </c>
      <c r="E71" s="11">
        <v>619</v>
      </c>
      <c r="F71" s="11">
        <f>AVERAGE($E$71,$G$71)</f>
        <v>641.5</v>
      </c>
      <c r="G71" s="11">
        <v>664</v>
      </c>
      <c r="H71" s="11">
        <v>584</v>
      </c>
      <c r="I71" s="11">
        <v>620</v>
      </c>
      <c r="J71" s="11">
        <v>619</v>
      </c>
      <c r="K71" s="11">
        <v>611</v>
      </c>
      <c r="L71" s="11">
        <f>SUM(E71:K71)</f>
        <v>4358.5</v>
      </c>
      <c r="M71" s="11">
        <f>AVERAGE(E71:K71)</f>
        <v>622.6428571428571</v>
      </c>
    </row>
    <row r="72" spans="1:13" ht="15">
      <c r="A72" s="2" t="s">
        <v>20</v>
      </c>
      <c r="B72" s="4"/>
      <c r="D72" s="2" t="s">
        <v>72</v>
      </c>
      <c r="E72" s="11">
        <v>1856387</v>
      </c>
      <c r="F72" s="11">
        <f>AVERAGE($E$72,$G$72)</f>
        <v>1659506</v>
      </c>
      <c r="G72" s="11">
        <v>1462625</v>
      </c>
      <c r="H72" s="11">
        <v>1068510</v>
      </c>
      <c r="I72" s="11">
        <v>1041880</v>
      </c>
      <c r="J72" s="11">
        <v>963887</v>
      </c>
      <c r="K72" s="11">
        <v>991630</v>
      </c>
      <c r="L72" s="11">
        <f>SUM(E72:K72)</f>
        <v>9044425</v>
      </c>
      <c r="M72" s="11">
        <f>AVERAGE(E72:K72)</f>
        <v>1292060.7142857143</v>
      </c>
    </row>
    <row r="73" spans="2:13" ht="15">
      <c r="B73" s="4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2" t="s">
        <v>19</v>
      </c>
      <c r="B74" s="4" t="s">
        <v>65</v>
      </c>
      <c r="C74" s="1">
        <v>2010</v>
      </c>
      <c r="D74" s="2" t="s">
        <v>71</v>
      </c>
      <c r="E74" s="11">
        <v>42</v>
      </c>
      <c r="F74" s="11">
        <f>AVERAGE($E$74,$G$74)</f>
        <v>41.5</v>
      </c>
      <c r="G74" s="11">
        <v>41</v>
      </c>
      <c r="H74" s="11">
        <v>43</v>
      </c>
      <c r="I74" s="11">
        <v>42</v>
      </c>
      <c r="J74" s="11">
        <v>42</v>
      </c>
      <c r="K74" s="11">
        <v>43</v>
      </c>
      <c r="L74" s="11">
        <f>SUM(E74:K74)</f>
        <v>294.5</v>
      </c>
      <c r="M74" s="11">
        <f>AVERAGE(E74:K74)</f>
        <v>42.07142857142857</v>
      </c>
    </row>
    <row r="75" spans="2:13" ht="15">
      <c r="B75" s="4"/>
      <c r="D75" s="2" t="s">
        <v>72</v>
      </c>
      <c r="E75" s="11">
        <v>926601</v>
      </c>
      <c r="F75" s="11">
        <f>AVERAGE($E$75,$G$75)</f>
        <v>767415</v>
      </c>
      <c r="G75" s="11">
        <v>608229</v>
      </c>
      <c r="H75" s="11">
        <v>417606</v>
      </c>
      <c r="I75" s="11">
        <v>280722</v>
      </c>
      <c r="J75" s="11">
        <v>171211</v>
      </c>
      <c r="K75" s="11">
        <v>216720</v>
      </c>
      <c r="L75" s="11">
        <f>SUM(E75:K75)</f>
        <v>3388504</v>
      </c>
      <c r="M75" s="11">
        <f>AVERAGE(E75:K75)</f>
        <v>484072</v>
      </c>
    </row>
    <row r="76" spans="2:13" ht="15.75">
      <c r="B76" s="14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13" t="s">
        <v>21</v>
      </c>
      <c r="B77" s="14"/>
      <c r="C77" s="13"/>
      <c r="D77" s="13" t="s">
        <v>71</v>
      </c>
      <c r="E77" s="15">
        <f>$E$58+$E$61+$E$64+$E$67+$E$71+$E$74</f>
        <v>13829</v>
      </c>
      <c r="F77" s="15">
        <f>$F$58+$F$61+$F$64+$F$67+$F$71+$F$74</f>
        <v>14140</v>
      </c>
      <c r="G77" s="15">
        <f>$G$58+$G$61+$G$64+$G$67+$G$71+$G$74</f>
        <v>14451</v>
      </c>
      <c r="H77" s="15">
        <f>$H$58+$H$61+$H$64+$H$67+$H$71+$H$74</f>
        <v>13369</v>
      </c>
      <c r="I77" s="15">
        <f>$I$58+$I$61+$I$64+$I$67+$I$71+$I$74</f>
        <v>14046</v>
      </c>
      <c r="J77" s="15">
        <f>$J$58+$J$61+$J$64+$J$67+$J$71+$J$74</f>
        <v>14155</v>
      </c>
      <c r="K77" s="15">
        <f>$K$58+$K$61+$K$64+$K$67+$K$71+$K$74</f>
        <v>14202</v>
      </c>
      <c r="L77" s="15">
        <f>$L$58+$L$61+$L$64+$L$67+$L$71+$L$74</f>
        <v>98192</v>
      </c>
      <c r="M77" s="15">
        <f>$M$58+$M$61+$M$64+$M$67+$M$71+$M$74</f>
        <v>14027.42857142857</v>
      </c>
    </row>
    <row r="78" spans="1:13" ht="15.75">
      <c r="A78" s="13"/>
      <c r="C78" s="13"/>
      <c r="D78" s="13" t="s">
        <v>72</v>
      </c>
      <c r="E78" s="15">
        <f>$E$59+$E$62+$E$65+$E$68+$E$72+$E$75</f>
        <v>18155792</v>
      </c>
      <c r="F78" s="15">
        <f>$F$59+$F$62+$F$65+$F$68+$F$72+$F$75</f>
        <v>16609545.5</v>
      </c>
      <c r="G78" s="15">
        <f>$G$59+$G$62+$G$65+$G$68+$G$72+$G$75</f>
        <v>15063299</v>
      </c>
      <c r="H78" s="15">
        <f>$H$59+$H$62+$H$65+$H$68+$H$72+$H$75</f>
        <v>13190079</v>
      </c>
      <c r="I78" s="15">
        <f>$I$59+$I$62+$I$65+$I$68+$I$72+$I$75</f>
        <v>13017028</v>
      </c>
      <c r="J78" s="15">
        <f>$J$59+$J$62+$J$65+$J$68+$J$72+$J$75</f>
        <v>13289798</v>
      </c>
      <c r="K78" s="15">
        <f>$K$59+$K$62+$K$65+$K$68+$K$72+$K$75</f>
        <v>15010879</v>
      </c>
      <c r="L78" s="15">
        <f>$L$59+$L$62+$L$65+$L$68+$L$72+$L$75</f>
        <v>104336420.5</v>
      </c>
      <c r="M78" s="15">
        <f>$M$59+$M$62+$M$65+$M$68+$M$72+$M$75</f>
        <v>14905202.92857143</v>
      </c>
    </row>
    <row r="79" spans="1:13" ht="15.75">
      <c r="A79" s="13"/>
      <c r="C79" s="13"/>
      <c r="D79" s="13"/>
      <c r="E79" s="15"/>
      <c r="F79" s="15"/>
      <c r="G79" s="15"/>
      <c r="H79" s="15"/>
      <c r="I79" s="15"/>
      <c r="J79" s="15"/>
      <c r="K79" s="15"/>
      <c r="L79" s="11"/>
      <c r="M79" s="11"/>
    </row>
    <row r="80" spans="4:13" ht="15.75">
      <c r="D80" s="13"/>
      <c r="E80" s="15"/>
      <c r="F80" s="15"/>
      <c r="G80" s="15"/>
      <c r="H80" s="15"/>
      <c r="I80" s="15"/>
      <c r="J80" s="15"/>
      <c r="K80" s="15"/>
      <c r="L80" s="11"/>
      <c r="M80" s="11"/>
    </row>
    <row r="81" spans="1:13" ht="15">
      <c r="A81" s="2" t="s">
        <v>22</v>
      </c>
      <c r="B81" s="4" t="s">
        <v>65</v>
      </c>
      <c r="C81" s="1">
        <v>3000</v>
      </c>
      <c r="D81" s="2" t="s">
        <v>71</v>
      </c>
      <c r="E81" s="11">
        <v>1170</v>
      </c>
      <c r="F81" s="11">
        <f>AVERAGE($E$81,$G$81)</f>
        <v>1173</v>
      </c>
      <c r="G81" s="11">
        <v>1176</v>
      </c>
      <c r="H81" s="11">
        <v>1164</v>
      </c>
      <c r="I81" s="11">
        <v>1216</v>
      </c>
      <c r="J81" s="11">
        <v>1196</v>
      </c>
      <c r="K81" s="11">
        <v>1248</v>
      </c>
      <c r="L81" s="11">
        <f>SUM(E81:K81)</f>
        <v>8343</v>
      </c>
      <c r="M81" s="11">
        <f>AVERAGE(E81:K81)</f>
        <v>1191.857142857143</v>
      </c>
    </row>
    <row r="82" spans="2:13" ht="15">
      <c r="B82" s="4"/>
      <c r="D82" s="2" t="s">
        <v>72</v>
      </c>
      <c r="E82" s="11">
        <v>29205691</v>
      </c>
      <c r="F82" s="11">
        <f>AVERAGE($E$82,$G$82)</f>
        <v>26367606.5</v>
      </c>
      <c r="G82" s="11">
        <v>23529522</v>
      </c>
      <c r="H82" s="11">
        <v>23145798</v>
      </c>
      <c r="I82" s="11">
        <v>23530331</v>
      </c>
      <c r="J82" s="11">
        <v>23531534</v>
      </c>
      <c r="K82" s="11">
        <v>26969059</v>
      </c>
      <c r="L82" s="11">
        <f>SUM(E82:K82)</f>
        <v>176279541.5</v>
      </c>
      <c r="M82" s="11">
        <f>AVERAGE(E82:K82)</f>
        <v>25182791.64285714</v>
      </c>
    </row>
    <row r="83" spans="2:13" ht="15">
      <c r="B83" s="4"/>
      <c r="D83" s="2" t="s">
        <v>78</v>
      </c>
      <c r="E83" s="11">
        <v>77467.6583314326</v>
      </c>
      <c r="F83" s="11">
        <f>AVERAGE($E$83,$G$83)</f>
        <v>75682.95662235084</v>
      </c>
      <c r="G83" s="11">
        <v>73898.2549132691</v>
      </c>
      <c r="H83" s="11">
        <v>71533.5635217432</v>
      </c>
      <c r="I83" s="11">
        <v>76282.3137686398</v>
      </c>
      <c r="J83" s="11">
        <v>76515.1632660563</v>
      </c>
      <c r="K83" s="11">
        <v>120413.547331351</v>
      </c>
      <c r="L83" s="11">
        <f>SUM(E83:K83)</f>
        <v>571793.4577548428</v>
      </c>
      <c r="M83" s="11">
        <f>AVERAGE(E83:K83)</f>
        <v>81684.77967926326</v>
      </c>
    </row>
    <row r="84" spans="2:13" ht="15">
      <c r="B84" s="4"/>
      <c r="D84" s="2" t="s">
        <v>79</v>
      </c>
      <c r="E84" s="11">
        <v>80426.7273314325</v>
      </c>
      <c r="F84" s="11">
        <f>AVERAGE($E$84,$G$84)</f>
        <v>79041.6161223508</v>
      </c>
      <c r="G84" s="11">
        <v>77656.5049132691</v>
      </c>
      <c r="H84" s="11">
        <v>75072.5605217432</v>
      </c>
      <c r="I84" s="11">
        <v>79643.4127686399</v>
      </c>
      <c r="J84" s="11">
        <v>80335.8572660564</v>
      </c>
      <c r="K84" s="11">
        <v>124684.405331351</v>
      </c>
      <c r="L84" s="11">
        <f>SUM(E84:K84)</f>
        <v>596861.084254843</v>
      </c>
      <c r="M84" s="11">
        <f>AVERAGE(E84:K84)</f>
        <v>85265.86917926327</v>
      </c>
    </row>
    <row r="85" spans="5:13" ht="15"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2" t="s">
        <v>23</v>
      </c>
      <c r="B86" s="4" t="s">
        <v>66</v>
      </c>
      <c r="C86" s="1">
        <v>3002</v>
      </c>
      <c r="D86" s="2" t="s">
        <v>71</v>
      </c>
      <c r="E86" s="11">
        <v>100</v>
      </c>
      <c r="F86" s="11">
        <f>AVERAGE($E$86,$G$86)</f>
        <v>102.5</v>
      </c>
      <c r="G86" s="11">
        <v>105</v>
      </c>
      <c r="H86" s="11">
        <v>109</v>
      </c>
      <c r="I86" s="11">
        <v>110</v>
      </c>
      <c r="J86" s="11">
        <v>109</v>
      </c>
      <c r="K86" s="11">
        <v>116</v>
      </c>
      <c r="L86" s="11">
        <f>SUM(E86:K86)</f>
        <v>751.5</v>
      </c>
      <c r="M86" s="11">
        <f>AVERAGE(E86:K86)</f>
        <v>107.35714285714286</v>
      </c>
    </row>
    <row r="87" spans="2:13" ht="15">
      <c r="B87" s="4"/>
      <c r="D87" s="2" t="s">
        <v>72</v>
      </c>
      <c r="E87" s="11">
        <v>6251246</v>
      </c>
      <c r="F87" s="11">
        <f>AVERAGE($E$87,$G$87)</f>
        <v>5803779</v>
      </c>
      <c r="G87" s="11">
        <v>5356312</v>
      </c>
      <c r="H87" s="11">
        <v>7294802</v>
      </c>
      <c r="I87" s="11">
        <v>6305488</v>
      </c>
      <c r="J87" s="11">
        <v>6921270</v>
      </c>
      <c r="K87" s="11">
        <v>6990293</v>
      </c>
      <c r="L87" s="11">
        <f>SUM(E87:K87)</f>
        <v>44923190</v>
      </c>
      <c r="M87" s="11">
        <f>AVERAGE(E87:K87)</f>
        <v>6417598.571428572</v>
      </c>
    </row>
    <row r="88" spans="2:13" ht="15">
      <c r="B88" s="4"/>
      <c r="D88" s="2" t="s">
        <v>78</v>
      </c>
      <c r="E88" s="11">
        <v>15128.692</v>
      </c>
      <c r="F88" s="11">
        <f>AVERAGE($E$88,$G$88)</f>
        <v>14889.104</v>
      </c>
      <c r="G88" s="11">
        <v>14649.516</v>
      </c>
      <c r="H88" s="11">
        <v>17779.121</v>
      </c>
      <c r="I88" s="11">
        <v>18370.735</v>
      </c>
      <c r="J88" s="11">
        <v>18351.864</v>
      </c>
      <c r="K88" s="11">
        <v>18960.896</v>
      </c>
      <c r="L88" s="11">
        <f>SUM(E88:K88)</f>
        <v>118129.92800000001</v>
      </c>
      <c r="M88" s="11">
        <f>AVERAGE(E88:K88)</f>
        <v>16875.704</v>
      </c>
    </row>
    <row r="89" spans="2:13" ht="15">
      <c r="B89" s="4"/>
      <c r="D89" s="2" t="s">
        <v>79</v>
      </c>
      <c r="E89" s="11">
        <v>16180.857</v>
      </c>
      <c r="F89" s="11">
        <f>AVERAGE($E$89,$G$89)</f>
        <v>16348.108</v>
      </c>
      <c r="G89" s="11">
        <v>16515.359</v>
      </c>
      <c r="H89" s="11">
        <v>19598.52</v>
      </c>
      <c r="I89" s="11">
        <v>19465.416</v>
      </c>
      <c r="J89" s="11">
        <v>19752.328</v>
      </c>
      <c r="K89" s="11">
        <v>20269.57</v>
      </c>
      <c r="L89" s="11">
        <f>SUM(E89:K89)</f>
        <v>128130.158</v>
      </c>
      <c r="M89" s="11">
        <f>AVERAGE(E89:K89)</f>
        <v>18304.308285714284</v>
      </c>
    </row>
    <row r="90" spans="5:13" ht="15"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2" t="s">
        <v>24</v>
      </c>
      <c r="B91" s="4" t="s">
        <v>66</v>
      </c>
      <c r="C91" s="1">
        <v>3006</v>
      </c>
      <c r="D91" s="2" t="s">
        <v>71</v>
      </c>
      <c r="E91" s="11">
        <v>25</v>
      </c>
      <c r="F91" s="11">
        <f>AVERAGE($E$91,$G$91)</f>
        <v>25.5</v>
      </c>
      <c r="G91" s="11">
        <v>26</v>
      </c>
      <c r="H91" s="11">
        <v>13</v>
      </c>
      <c r="I91" s="11">
        <v>23</v>
      </c>
      <c r="J91" s="11">
        <v>23</v>
      </c>
      <c r="K91" s="11">
        <v>23</v>
      </c>
      <c r="L91" s="11">
        <f aca="true" t="shared" si="0" ref="L91:L99">SUM(E91:K91)</f>
        <v>158.5</v>
      </c>
      <c r="M91" s="11">
        <f aca="true" t="shared" si="1" ref="M91:M99">AVERAGE(E91:K91)</f>
        <v>22.642857142857142</v>
      </c>
    </row>
    <row r="92" spans="2:13" ht="15">
      <c r="B92" s="4"/>
      <c r="D92" s="2" t="s">
        <v>72</v>
      </c>
      <c r="E92" s="11">
        <v>18782880</v>
      </c>
      <c r="F92" s="11">
        <f>AVERAGE($E$92,$G$92)</f>
        <v>18004900</v>
      </c>
      <c r="G92" s="11">
        <v>17226920</v>
      </c>
      <c r="H92" s="11">
        <v>9321400</v>
      </c>
      <c r="I92" s="11">
        <v>13064360</v>
      </c>
      <c r="J92" s="11">
        <v>19015920</v>
      </c>
      <c r="K92" s="11">
        <v>13135280</v>
      </c>
      <c r="L92" s="11">
        <f t="shared" si="0"/>
        <v>108551660</v>
      </c>
      <c r="M92" s="11">
        <f t="shared" si="1"/>
        <v>15507380</v>
      </c>
    </row>
    <row r="93" spans="2:13" ht="15">
      <c r="B93" s="4"/>
      <c r="D93" s="2" t="s">
        <v>73</v>
      </c>
      <c r="E93" s="11">
        <v>5846660</v>
      </c>
      <c r="F93" s="11">
        <f>AVERAGE($E$93,$G$93)</f>
        <v>5421410</v>
      </c>
      <c r="G93" s="11">
        <v>4996160</v>
      </c>
      <c r="H93" s="11">
        <v>3004560</v>
      </c>
      <c r="I93" s="11">
        <v>3720800</v>
      </c>
      <c r="J93" s="11">
        <v>5886240</v>
      </c>
      <c r="K93" s="11">
        <v>4162080</v>
      </c>
      <c r="L93" s="11">
        <f t="shared" si="0"/>
        <v>33037910</v>
      </c>
      <c r="M93" s="11">
        <f t="shared" si="1"/>
        <v>4719701.428571428</v>
      </c>
    </row>
    <row r="94" spans="2:13" ht="15">
      <c r="B94" s="4"/>
      <c r="D94" s="2" t="s">
        <v>74</v>
      </c>
      <c r="E94" s="11">
        <v>5139260</v>
      </c>
      <c r="F94" s="11">
        <f>AVERAGE($E$94,$G$94)</f>
        <v>5059630</v>
      </c>
      <c r="G94" s="11">
        <v>4980000</v>
      </c>
      <c r="H94" s="11">
        <v>2549560</v>
      </c>
      <c r="I94" s="11">
        <v>3862040</v>
      </c>
      <c r="J94" s="11">
        <v>5443760</v>
      </c>
      <c r="K94" s="11">
        <v>3614000</v>
      </c>
      <c r="L94" s="11">
        <f t="shared" si="0"/>
        <v>30648250</v>
      </c>
      <c r="M94" s="11">
        <f t="shared" si="1"/>
        <v>4378321.428571428</v>
      </c>
    </row>
    <row r="95" spans="2:13" ht="15">
      <c r="B95" s="4"/>
      <c r="D95" s="2" t="s">
        <v>75</v>
      </c>
      <c r="E95" s="11">
        <v>7796960</v>
      </c>
      <c r="F95" s="11">
        <f>AVERAGE($E$95,$G$95)</f>
        <v>7523860</v>
      </c>
      <c r="G95" s="11">
        <v>7250760</v>
      </c>
      <c r="H95" s="11">
        <v>3767280</v>
      </c>
      <c r="I95" s="11">
        <v>5481520</v>
      </c>
      <c r="J95" s="11">
        <v>7685920</v>
      </c>
      <c r="K95" s="11">
        <v>5359200</v>
      </c>
      <c r="L95" s="11">
        <f t="shared" si="0"/>
        <v>44865500</v>
      </c>
      <c r="M95" s="11">
        <f t="shared" si="1"/>
        <v>6409357.142857143</v>
      </c>
    </row>
    <row r="96" spans="2:13" ht="15">
      <c r="B96" s="4"/>
      <c r="D96" s="2" t="s">
        <v>80</v>
      </c>
      <c r="E96" s="11">
        <v>36136.34</v>
      </c>
      <c r="F96" s="11">
        <f>AVERAGE($E$96,$G$96)</f>
        <v>41377.91</v>
      </c>
      <c r="G96" s="11">
        <v>46619.48</v>
      </c>
      <c r="H96" s="11">
        <v>26417.16</v>
      </c>
      <c r="I96" s="11">
        <v>26254.08</v>
      </c>
      <c r="J96" s="11">
        <v>38790.72</v>
      </c>
      <c r="K96" s="11">
        <v>27998.04</v>
      </c>
      <c r="L96" s="11">
        <f t="shared" si="0"/>
        <v>243593.73000000004</v>
      </c>
      <c r="M96" s="11">
        <f t="shared" si="1"/>
        <v>34799.10428571429</v>
      </c>
    </row>
    <row r="97" spans="2:13" ht="15">
      <c r="B97" s="4"/>
      <c r="D97" s="2" t="s">
        <v>81</v>
      </c>
      <c r="E97" s="11">
        <v>35561.6</v>
      </c>
      <c r="F97" s="11">
        <f>AVERAGE($E$97,$G$97)</f>
        <v>40693.6</v>
      </c>
      <c r="G97" s="11">
        <v>45825.6</v>
      </c>
      <c r="H97" s="11">
        <v>26163.08</v>
      </c>
      <c r="I97" s="11">
        <v>26225.96</v>
      </c>
      <c r="J97" s="11">
        <v>38405.24</v>
      </c>
      <c r="K97" s="11">
        <v>27989.72</v>
      </c>
      <c r="L97" s="11">
        <f t="shared" si="0"/>
        <v>240864.8</v>
      </c>
      <c r="M97" s="11">
        <f t="shared" si="1"/>
        <v>34409.25714285714</v>
      </c>
    </row>
    <row r="98" spans="2:13" ht="15">
      <c r="B98" s="4"/>
      <c r="D98" s="2" t="s">
        <v>82</v>
      </c>
      <c r="E98" s="11">
        <v>37238.24</v>
      </c>
      <c r="F98" s="11">
        <f>AVERAGE($E$98,$G$98)</f>
        <v>42383.58</v>
      </c>
      <c r="G98" s="11">
        <v>47528.92</v>
      </c>
      <c r="H98" s="11">
        <v>26964.2</v>
      </c>
      <c r="I98" s="11">
        <v>26323.88</v>
      </c>
      <c r="J98" s="11">
        <v>39032.32</v>
      </c>
      <c r="K98" s="11">
        <v>28369.48</v>
      </c>
      <c r="L98" s="11">
        <f t="shared" si="0"/>
        <v>247840.62000000002</v>
      </c>
      <c r="M98" s="11">
        <f t="shared" si="1"/>
        <v>35405.80285714286</v>
      </c>
    </row>
    <row r="99" spans="2:13" ht="15">
      <c r="B99" s="4"/>
      <c r="D99" s="2" t="s">
        <v>83</v>
      </c>
      <c r="E99" s="11">
        <v>35782.4</v>
      </c>
      <c r="F99" s="11">
        <f>AVERAGE($E$99,$G$99)</f>
        <v>41409.78</v>
      </c>
      <c r="G99" s="11">
        <v>47037.16</v>
      </c>
      <c r="H99" s="11">
        <v>26384.28</v>
      </c>
      <c r="I99" s="11">
        <v>26225.96</v>
      </c>
      <c r="J99" s="11">
        <v>38405.24</v>
      </c>
      <c r="K99" s="11">
        <v>27989.72</v>
      </c>
      <c r="L99" s="11">
        <f t="shared" si="0"/>
        <v>243234.53999999998</v>
      </c>
      <c r="M99" s="11">
        <f t="shared" si="1"/>
        <v>34747.79142857143</v>
      </c>
    </row>
    <row r="100" spans="5:13" ht="15"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2" t="s">
        <v>24</v>
      </c>
      <c r="B101" s="4" t="s">
        <v>67</v>
      </c>
      <c r="C101" s="1">
        <v>3008</v>
      </c>
      <c r="D101" s="2" t="s">
        <v>71</v>
      </c>
      <c r="E101" s="11">
        <v>9</v>
      </c>
      <c r="F101" s="11">
        <f>AVERAGE($E$101,$G$101)</f>
        <v>11</v>
      </c>
      <c r="G101" s="11">
        <v>13</v>
      </c>
      <c r="H101" s="11">
        <v>4</v>
      </c>
      <c r="I101" s="11">
        <v>11</v>
      </c>
      <c r="J101" s="11">
        <v>12</v>
      </c>
      <c r="K101" s="11">
        <v>11</v>
      </c>
      <c r="L101" s="11">
        <f aca="true" t="shared" si="2" ref="L101:L109">SUM(E101:K101)</f>
        <v>71</v>
      </c>
      <c r="M101" s="11">
        <f aca="true" t="shared" si="3" ref="M101:M109">AVERAGE(E101:K101)</f>
        <v>10.142857142857142</v>
      </c>
    </row>
    <row r="102" spans="1:13" ht="15">
      <c r="A102" s="2" t="s">
        <v>25</v>
      </c>
      <c r="B102" s="4"/>
      <c r="D102" s="2" t="s">
        <v>72</v>
      </c>
      <c r="E102" s="11">
        <v>3837875</v>
      </c>
      <c r="F102" s="11">
        <f>AVERAGE($E$102,$G$102)</f>
        <v>3628875</v>
      </c>
      <c r="G102" s="11">
        <v>3419875</v>
      </c>
      <c r="H102" s="11">
        <v>3892000</v>
      </c>
      <c r="I102" s="11">
        <v>4170400</v>
      </c>
      <c r="J102" s="11">
        <v>7082800</v>
      </c>
      <c r="K102" s="11">
        <v>7051375</v>
      </c>
      <c r="L102" s="11">
        <f t="shared" si="2"/>
        <v>33083200</v>
      </c>
      <c r="M102" s="11">
        <f t="shared" si="3"/>
        <v>4726171.428571428</v>
      </c>
    </row>
    <row r="103" spans="2:13" ht="15">
      <c r="B103" s="4"/>
      <c r="D103" s="2" t="s">
        <v>73</v>
      </c>
      <c r="E103" s="11">
        <v>1120900</v>
      </c>
      <c r="F103" s="11">
        <f>AVERAGE($E$103,$G$103)</f>
        <v>1048262.5</v>
      </c>
      <c r="G103" s="11">
        <v>975625</v>
      </c>
      <c r="H103" s="11">
        <v>1142250</v>
      </c>
      <c r="I103" s="11">
        <v>1059400</v>
      </c>
      <c r="J103" s="11">
        <v>1872700</v>
      </c>
      <c r="K103" s="11">
        <v>1849075</v>
      </c>
      <c r="L103" s="11">
        <f t="shared" si="2"/>
        <v>9068212.5</v>
      </c>
      <c r="M103" s="11">
        <f t="shared" si="3"/>
        <v>1295458.9285714286</v>
      </c>
    </row>
    <row r="104" spans="2:13" ht="15">
      <c r="B104" s="4"/>
      <c r="D104" s="2" t="s">
        <v>74</v>
      </c>
      <c r="E104" s="11">
        <v>1089525</v>
      </c>
      <c r="F104" s="11">
        <f>AVERAGE($E$104,$G$104)</f>
        <v>1034012.5</v>
      </c>
      <c r="G104" s="11">
        <v>978500</v>
      </c>
      <c r="H104" s="11">
        <v>1083250</v>
      </c>
      <c r="I104" s="11">
        <v>1263475</v>
      </c>
      <c r="J104" s="11">
        <v>2013725</v>
      </c>
      <c r="K104" s="11">
        <v>1970050</v>
      </c>
      <c r="L104" s="11">
        <f t="shared" si="2"/>
        <v>9432537.5</v>
      </c>
      <c r="M104" s="11">
        <f t="shared" si="3"/>
        <v>1347505.357142857</v>
      </c>
    </row>
    <row r="105" spans="2:13" ht="15">
      <c r="B105" s="4"/>
      <c r="D105" s="2" t="s">
        <v>75</v>
      </c>
      <c r="E105" s="11">
        <v>1627450</v>
      </c>
      <c r="F105" s="11">
        <f>AVERAGE($E$105,$G$105)</f>
        <v>1546600</v>
      </c>
      <c r="G105" s="11">
        <v>1465750</v>
      </c>
      <c r="H105" s="11">
        <v>1666500</v>
      </c>
      <c r="I105" s="11">
        <v>1847525</v>
      </c>
      <c r="J105" s="11">
        <v>3196375</v>
      </c>
      <c r="K105" s="11">
        <v>3232250</v>
      </c>
      <c r="L105" s="11">
        <f t="shared" si="2"/>
        <v>14582450</v>
      </c>
      <c r="M105" s="11">
        <f t="shared" si="3"/>
        <v>2083207.142857143</v>
      </c>
    </row>
    <row r="106" spans="2:13" ht="15">
      <c r="B106" s="4"/>
      <c r="D106" s="2" t="s">
        <v>80</v>
      </c>
      <c r="E106" s="11">
        <v>12108.15</v>
      </c>
      <c r="F106" s="11">
        <f>AVERAGE($E$106,$G$106)</f>
        <v>14526.537499999999</v>
      </c>
      <c r="G106" s="11">
        <v>16944.925</v>
      </c>
      <c r="H106" s="11">
        <v>18015</v>
      </c>
      <c r="I106" s="11">
        <v>16932.9</v>
      </c>
      <c r="J106" s="11">
        <v>22758.15</v>
      </c>
      <c r="K106" s="11">
        <v>36727.725</v>
      </c>
      <c r="L106" s="11">
        <f t="shared" si="2"/>
        <v>138013.3875</v>
      </c>
      <c r="M106" s="11">
        <f t="shared" si="3"/>
        <v>19716.198214285716</v>
      </c>
    </row>
    <row r="107" spans="2:13" ht="15">
      <c r="B107" s="4"/>
      <c r="D107" s="2" t="s">
        <v>81</v>
      </c>
      <c r="E107" s="11">
        <v>11850.8</v>
      </c>
      <c r="F107" s="11">
        <f>AVERAGE($E$107,$G$107)</f>
        <v>13277.5125</v>
      </c>
      <c r="G107" s="11">
        <v>14704.225</v>
      </c>
      <c r="H107" s="11">
        <v>12293</v>
      </c>
      <c r="I107" s="11">
        <v>16371.075</v>
      </c>
      <c r="J107" s="11">
        <v>22095.925</v>
      </c>
      <c r="K107" s="11">
        <v>35032.8</v>
      </c>
      <c r="L107" s="11">
        <f t="shared" si="2"/>
        <v>125625.33750000001</v>
      </c>
      <c r="M107" s="11">
        <f t="shared" si="3"/>
        <v>17946.476785714287</v>
      </c>
    </row>
    <row r="108" spans="2:13" ht="15">
      <c r="B108" s="4"/>
      <c r="D108" s="2" t="s">
        <v>82</v>
      </c>
      <c r="E108" s="11">
        <v>15205.237</v>
      </c>
      <c r="F108" s="11">
        <f>AVERAGE($E$108,$G$108)</f>
        <v>21002.561999999998</v>
      </c>
      <c r="G108" s="11">
        <v>26799.887</v>
      </c>
      <c r="H108" s="11">
        <v>23997.374</v>
      </c>
      <c r="I108" s="11">
        <v>20162.887</v>
      </c>
      <c r="J108" s="11">
        <v>24531.237</v>
      </c>
      <c r="K108" s="11">
        <v>39702.887</v>
      </c>
      <c r="L108" s="11">
        <f t="shared" si="2"/>
        <v>171402.071</v>
      </c>
      <c r="M108" s="11">
        <f t="shared" si="3"/>
        <v>24486.010142857143</v>
      </c>
    </row>
    <row r="109" spans="2:13" ht="15">
      <c r="B109" s="4"/>
      <c r="D109" s="2" t="s">
        <v>83</v>
      </c>
      <c r="E109" s="11">
        <v>11850.8</v>
      </c>
      <c r="F109" s="11">
        <f>AVERAGE($E$109,$G$109)</f>
        <v>14485.3375</v>
      </c>
      <c r="G109" s="11">
        <v>17119.875</v>
      </c>
      <c r="H109" s="11">
        <v>16852.5</v>
      </c>
      <c r="I109" s="11">
        <v>16371.075</v>
      </c>
      <c r="J109" s="11">
        <v>22095.925</v>
      </c>
      <c r="K109" s="11">
        <v>35032.8</v>
      </c>
      <c r="L109" s="11">
        <f t="shared" si="2"/>
        <v>133808.3125</v>
      </c>
      <c r="M109" s="11">
        <f t="shared" si="3"/>
        <v>19115.473214285714</v>
      </c>
    </row>
    <row r="110" spans="2:13" ht="15">
      <c r="B110" s="4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2" t="s">
        <v>26</v>
      </c>
      <c r="B111" s="2" t="s">
        <v>68</v>
      </c>
      <c r="C111" s="4"/>
      <c r="D111" s="2" t="s">
        <v>71</v>
      </c>
      <c r="E111" s="11">
        <v>4</v>
      </c>
      <c r="F111" s="11">
        <v>4</v>
      </c>
      <c r="G111" s="11">
        <v>4</v>
      </c>
      <c r="H111" s="11">
        <v>4</v>
      </c>
      <c r="I111" s="11">
        <v>4</v>
      </c>
      <c r="J111" s="11">
        <v>4</v>
      </c>
      <c r="K111" s="11">
        <v>4</v>
      </c>
      <c r="L111" s="11">
        <f aca="true" t="shared" si="4" ref="L111:L119">SUM(E111:K111)</f>
        <v>28</v>
      </c>
      <c r="M111" s="11">
        <f aca="true" t="shared" si="5" ref="M111:M119">AVERAGE(E111:K111)</f>
        <v>4</v>
      </c>
    </row>
    <row r="112" spans="2:13" ht="15">
      <c r="B112" s="4" t="s">
        <v>69</v>
      </c>
      <c r="D112" s="2" t="s">
        <v>72</v>
      </c>
      <c r="E112" s="11">
        <v>19331122</v>
      </c>
      <c r="F112" s="11">
        <v>17282688</v>
      </c>
      <c r="G112" s="11">
        <v>16739793</v>
      </c>
      <c r="H112" s="11">
        <v>19692597</v>
      </c>
      <c r="I112" s="11">
        <v>19105684</v>
      </c>
      <c r="J112" s="11">
        <v>18268295</v>
      </c>
      <c r="K112" s="11">
        <v>22035419</v>
      </c>
      <c r="L112" s="11">
        <f t="shared" si="4"/>
        <v>132455598</v>
      </c>
      <c r="M112" s="11">
        <f t="shared" si="5"/>
        <v>18922228.285714287</v>
      </c>
    </row>
    <row r="113" spans="4:13" ht="15">
      <c r="D113" s="2" t="s">
        <v>73</v>
      </c>
      <c r="E113" s="11">
        <v>5288957</v>
      </c>
      <c r="F113" s="11">
        <v>4414358</v>
      </c>
      <c r="G113" s="11">
        <v>4433329</v>
      </c>
      <c r="H113" s="11">
        <v>5233995</v>
      </c>
      <c r="I113" s="11">
        <v>4891730</v>
      </c>
      <c r="J113" s="11">
        <v>4720803</v>
      </c>
      <c r="K113" s="11">
        <v>5702055</v>
      </c>
      <c r="L113" s="11">
        <f t="shared" si="4"/>
        <v>34685227</v>
      </c>
      <c r="M113" s="11">
        <f t="shared" si="5"/>
        <v>4955032.428571428</v>
      </c>
    </row>
    <row r="114" spans="4:13" ht="15">
      <c r="D114" s="2" t="s">
        <v>74</v>
      </c>
      <c r="E114" s="11">
        <v>4990444</v>
      </c>
      <c r="F114" s="11">
        <v>4923720</v>
      </c>
      <c r="G114" s="11">
        <v>4665031</v>
      </c>
      <c r="H114" s="11">
        <v>5225575</v>
      </c>
      <c r="I114" s="11">
        <v>5344308</v>
      </c>
      <c r="J114" s="11">
        <v>5032096</v>
      </c>
      <c r="K114" s="11">
        <v>5827200</v>
      </c>
      <c r="L114" s="11">
        <f t="shared" si="4"/>
        <v>36008374</v>
      </c>
      <c r="M114" s="11">
        <f t="shared" si="5"/>
        <v>5144053.428571428</v>
      </c>
    </row>
    <row r="115" spans="2:13" ht="15">
      <c r="B115" s="4"/>
      <c r="D115" s="2" t="s">
        <v>75</v>
      </c>
      <c r="E115" s="11">
        <v>9051721</v>
      </c>
      <c r="F115" s="11">
        <v>7944610</v>
      </c>
      <c r="G115" s="11">
        <v>7641432</v>
      </c>
      <c r="H115" s="11">
        <v>9233027</v>
      </c>
      <c r="I115" s="11">
        <v>8869646</v>
      </c>
      <c r="J115" s="11">
        <v>8515396</v>
      </c>
      <c r="K115" s="11">
        <v>10506164</v>
      </c>
      <c r="L115" s="11">
        <f t="shared" si="4"/>
        <v>61761996</v>
      </c>
      <c r="M115" s="11">
        <f t="shared" si="5"/>
        <v>8823142.285714285</v>
      </c>
    </row>
    <row r="116" spans="2:13" ht="15">
      <c r="B116" s="4"/>
      <c r="D116" s="2" t="s">
        <v>84</v>
      </c>
      <c r="E116" s="11">
        <v>42592</v>
      </c>
      <c r="F116" s="11">
        <v>44454</v>
      </c>
      <c r="G116" s="11">
        <v>39695</v>
      </c>
      <c r="H116" s="11">
        <v>31934</v>
      </c>
      <c r="I116" s="11">
        <v>40346</v>
      </c>
      <c r="J116" s="11">
        <v>51222</v>
      </c>
      <c r="K116" s="11">
        <v>27539</v>
      </c>
      <c r="L116" s="11">
        <f t="shared" si="4"/>
        <v>277782</v>
      </c>
      <c r="M116" s="11">
        <f t="shared" si="5"/>
        <v>39683.142857142855</v>
      </c>
    </row>
    <row r="117" spans="2:13" ht="15">
      <c r="B117" s="4"/>
      <c r="D117" s="2" t="s">
        <v>85</v>
      </c>
      <c r="E117" s="11">
        <v>36470</v>
      </c>
      <c r="F117" s="11">
        <v>46510</v>
      </c>
      <c r="G117" s="11">
        <v>40128</v>
      </c>
      <c r="H117" s="11">
        <v>31076</v>
      </c>
      <c r="I117" s="11">
        <v>42019</v>
      </c>
      <c r="J117" s="11">
        <v>49707</v>
      </c>
      <c r="K117" s="11">
        <v>42366</v>
      </c>
      <c r="L117" s="11">
        <f t="shared" si="4"/>
        <v>288276</v>
      </c>
      <c r="M117" s="11">
        <f t="shared" si="5"/>
        <v>41182.28571428572</v>
      </c>
    </row>
    <row r="118" spans="2:13" ht="15">
      <c r="B118" s="4"/>
      <c r="D118" s="2" t="s">
        <v>82</v>
      </c>
      <c r="E118" s="11">
        <v>42592</v>
      </c>
      <c r="F118" s="11">
        <v>44454</v>
      </c>
      <c r="G118" s="11">
        <v>39695</v>
      </c>
      <c r="H118" s="11">
        <v>31934</v>
      </c>
      <c r="I118" s="11">
        <v>40346</v>
      </c>
      <c r="J118" s="11">
        <v>51222</v>
      </c>
      <c r="K118" s="11">
        <v>27539</v>
      </c>
      <c r="L118" s="11">
        <f t="shared" si="4"/>
        <v>277782</v>
      </c>
      <c r="M118" s="11">
        <f t="shared" si="5"/>
        <v>39683.142857142855</v>
      </c>
    </row>
    <row r="119" spans="2:13" ht="15">
      <c r="B119" s="4"/>
      <c r="D119" s="2" t="s">
        <v>83</v>
      </c>
      <c r="E119" s="11">
        <v>36470</v>
      </c>
      <c r="F119" s="11">
        <v>46510</v>
      </c>
      <c r="G119" s="11">
        <v>40128</v>
      </c>
      <c r="H119" s="11">
        <v>31076</v>
      </c>
      <c r="I119" s="11">
        <v>42019</v>
      </c>
      <c r="J119" s="11">
        <v>49707</v>
      </c>
      <c r="K119" s="11">
        <v>42366</v>
      </c>
      <c r="L119" s="11">
        <f t="shared" si="4"/>
        <v>288276</v>
      </c>
      <c r="M119" s="11">
        <f t="shared" si="5"/>
        <v>41182.28571428572</v>
      </c>
    </row>
    <row r="120" spans="5:13" ht="15"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>
      <c r="A121" s="13" t="s">
        <v>27</v>
      </c>
      <c r="B121" s="13"/>
      <c r="C121" s="13"/>
      <c r="D121" s="13" t="s">
        <v>71</v>
      </c>
      <c r="E121" s="15">
        <f>$E$81+$E$86+$E$91+$E$101+$E$111</f>
        <v>1308</v>
      </c>
      <c r="F121" s="15">
        <f>$F$81+$F$86+$F$91+$F$101+$F$111</f>
        <v>1316</v>
      </c>
      <c r="G121" s="15">
        <f>$G$81+$G$86+$G$91+$G$101+$G$111</f>
        <v>1324</v>
      </c>
      <c r="H121" s="15">
        <f>$H$81+$H$86+$H$91+$H$101+$H$111</f>
        <v>1294</v>
      </c>
      <c r="I121" s="15">
        <f>$I$81+$I$86+$I$91+$I$101+$I$111</f>
        <v>1364</v>
      </c>
      <c r="J121" s="15">
        <f>$J$81+$J$86+$J$91+$J$101+$J$111</f>
        <v>1344</v>
      </c>
      <c r="K121" s="15">
        <f>$K$81+$K$86+$K$91+$K$101+$K$111</f>
        <v>1402</v>
      </c>
      <c r="L121" s="15">
        <f>$L$81+$L$86+$L$91+$L$101+$L$111</f>
        <v>9352</v>
      </c>
      <c r="M121" s="15">
        <f>$M$81+$M$86+$M$91+$M$101+$M$111</f>
        <v>1336</v>
      </c>
    </row>
    <row r="122" spans="1:13" ht="15.75">
      <c r="A122" s="13"/>
      <c r="B122" s="13"/>
      <c r="C122" s="13"/>
      <c r="D122" s="13" t="s">
        <v>72</v>
      </c>
      <c r="E122" s="15">
        <f>$E$82+$E$87+$E$92+$E$102+$E$112</f>
        <v>77408814</v>
      </c>
      <c r="F122" s="15">
        <f>$F$82+$F$87+$F$92+$F$102+$F$112</f>
        <v>71087848.5</v>
      </c>
      <c r="G122" s="15">
        <f>$G$82+$G$87+$G$92+$G$102+$G$112</f>
        <v>66272422</v>
      </c>
      <c r="H122" s="15">
        <f>$H$82+$H$87+$H$92+$H$102+$H$112</f>
        <v>63346597</v>
      </c>
      <c r="I122" s="15">
        <f>$I$82+$I$87+$I$92+$I$102+$I$112</f>
        <v>66176263</v>
      </c>
      <c r="J122" s="15">
        <f>$J$82+$J$87+$J$92+$J$102+$J$112</f>
        <v>74819819</v>
      </c>
      <c r="K122" s="15">
        <f>$K$82+$K$87+$K$92+$K$102+$K$112</f>
        <v>76181426</v>
      </c>
      <c r="L122" s="15">
        <f>$L$82+$L$87+$L$92+$L$102+$L$112</f>
        <v>495293189.5</v>
      </c>
      <c r="M122" s="15">
        <f>$M$82+$M$87+$M$92+$M$102+$M$112</f>
        <v>70756169.92857143</v>
      </c>
    </row>
    <row r="123" spans="5:13" ht="15"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4:13" ht="15.75">
      <c r="D124" s="13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2" t="s">
        <v>28</v>
      </c>
      <c r="B125" s="4" t="s">
        <v>65</v>
      </c>
      <c r="C125" s="1">
        <v>4000</v>
      </c>
      <c r="D125" s="2" t="s">
        <v>71</v>
      </c>
      <c r="E125" s="11">
        <v>1048</v>
      </c>
      <c r="F125" s="11">
        <v>1037</v>
      </c>
      <c r="G125" s="11">
        <v>1106</v>
      </c>
      <c r="H125" s="11">
        <v>997</v>
      </c>
      <c r="I125" s="11">
        <v>1054</v>
      </c>
      <c r="J125" s="11">
        <v>1180</v>
      </c>
      <c r="K125" s="11">
        <v>1070</v>
      </c>
      <c r="L125" s="11">
        <f>SUM(E125:K125)</f>
        <v>7492</v>
      </c>
      <c r="M125" s="11">
        <f>AVERAGE(E125:K125)</f>
        <v>1070.2857142857142</v>
      </c>
    </row>
    <row r="126" spans="2:13" ht="15">
      <c r="B126" s="4"/>
      <c r="D126" s="2" t="s">
        <v>72</v>
      </c>
      <c r="E126" s="11">
        <v>38131</v>
      </c>
      <c r="F126" s="11">
        <v>37993</v>
      </c>
      <c r="G126" s="11">
        <v>39959</v>
      </c>
      <c r="H126" s="11">
        <v>36567</v>
      </c>
      <c r="I126" s="11">
        <v>38026</v>
      </c>
      <c r="J126" s="11">
        <v>38955</v>
      </c>
      <c r="K126" s="11">
        <v>39147</v>
      </c>
      <c r="L126" s="11">
        <f>SUM(E126:K126)</f>
        <v>268778</v>
      </c>
      <c r="M126" s="11">
        <f>AVERAGE(E126:K126)</f>
        <v>38396.857142857145</v>
      </c>
    </row>
    <row r="127" spans="2:13" ht="15">
      <c r="B127" s="4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2" t="s">
        <v>29</v>
      </c>
      <c r="B128" s="4" t="s">
        <v>65</v>
      </c>
      <c r="C128" s="1">
        <v>4001</v>
      </c>
      <c r="D128" s="2" t="s">
        <v>71</v>
      </c>
      <c r="E128" s="11">
        <v>3</v>
      </c>
      <c r="F128" s="11">
        <v>3</v>
      </c>
      <c r="G128" s="11">
        <v>3</v>
      </c>
      <c r="H128" s="11">
        <v>3</v>
      </c>
      <c r="I128" s="11">
        <v>2</v>
      </c>
      <c r="J128" s="11">
        <v>3</v>
      </c>
      <c r="K128" s="11">
        <v>5</v>
      </c>
      <c r="L128" s="11">
        <f>SUM(E128:K128)</f>
        <v>22</v>
      </c>
      <c r="M128" s="11">
        <f>AVERAGE(E128:K128)</f>
        <v>3.142857142857143</v>
      </c>
    </row>
    <row r="129" spans="2:13" ht="15">
      <c r="B129" s="4"/>
      <c r="D129" s="2" t="s">
        <v>72</v>
      </c>
      <c r="E129" s="11">
        <v>60</v>
      </c>
      <c r="F129" s="11">
        <v>60</v>
      </c>
      <c r="G129" s="11">
        <v>60</v>
      </c>
      <c r="H129" s="11">
        <v>51</v>
      </c>
      <c r="I129" s="11">
        <v>40</v>
      </c>
      <c r="J129" s="11">
        <v>60</v>
      </c>
      <c r="K129" s="11">
        <v>210</v>
      </c>
      <c r="L129" s="11">
        <f>SUM(E129:K129)</f>
        <v>541</v>
      </c>
      <c r="M129" s="11">
        <f>AVERAGE(E129:K129)</f>
        <v>77.28571428571429</v>
      </c>
    </row>
    <row r="130" spans="2:13" ht="15">
      <c r="B130" s="4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2" t="s">
        <v>30</v>
      </c>
      <c r="B131" s="4" t="s">
        <v>65</v>
      </c>
      <c r="C131" s="1">
        <v>4002</v>
      </c>
      <c r="D131" s="2" t="s">
        <v>71</v>
      </c>
      <c r="E131" s="11">
        <v>575</v>
      </c>
      <c r="F131" s="11">
        <v>580</v>
      </c>
      <c r="G131" s="11">
        <v>603</v>
      </c>
      <c r="H131" s="11">
        <v>577</v>
      </c>
      <c r="I131" s="11">
        <v>594</v>
      </c>
      <c r="J131" s="11">
        <v>590</v>
      </c>
      <c r="K131" s="11">
        <v>602</v>
      </c>
      <c r="L131" s="11">
        <f>SUM(E131:K131)</f>
        <v>4121</v>
      </c>
      <c r="M131" s="11">
        <f>AVERAGE(E131:K131)</f>
        <v>588.7142857142857</v>
      </c>
    </row>
    <row r="132" spans="2:13" ht="15">
      <c r="B132" s="4"/>
      <c r="D132" s="2" t="s">
        <v>72</v>
      </c>
      <c r="E132" s="11">
        <v>119818</v>
      </c>
      <c r="F132" s="11">
        <v>120064</v>
      </c>
      <c r="G132" s="11">
        <v>121839</v>
      </c>
      <c r="H132" s="11">
        <v>118628</v>
      </c>
      <c r="I132" s="11">
        <v>120457</v>
      </c>
      <c r="J132" s="11">
        <v>121038</v>
      </c>
      <c r="K132" s="11">
        <v>120124</v>
      </c>
      <c r="L132" s="11">
        <f>SUM(E132:K132)</f>
        <v>841968</v>
      </c>
      <c r="M132" s="11">
        <f>AVERAGE(E132:K132)</f>
        <v>120281.14285714286</v>
      </c>
    </row>
    <row r="133" spans="2:13" ht="15">
      <c r="B133" s="4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2" t="s">
        <v>31</v>
      </c>
      <c r="B134" s="4" t="s">
        <v>65</v>
      </c>
      <c r="C134" s="1">
        <v>4003</v>
      </c>
      <c r="D134" s="2" t="s">
        <v>71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11">
        <v>1</v>
      </c>
      <c r="K134" s="11">
        <v>1</v>
      </c>
      <c r="L134" s="11">
        <f>SUM(E134:K134)</f>
        <v>7</v>
      </c>
      <c r="M134" s="11">
        <f>AVERAGE(E134:K134)</f>
        <v>1</v>
      </c>
    </row>
    <row r="135" spans="2:13" ht="15">
      <c r="B135" s="4"/>
      <c r="D135" s="2" t="s">
        <v>72</v>
      </c>
      <c r="E135" s="11">
        <v>29</v>
      </c>
      <c r="F135" s="11">
        <v>29</v>
      </c>
      <c r="G135" s="11">
        <v>29</v>
      </c>
      <c r="H135" s="11">
        <v>29</v>
      </c>
      <c r="I135" s="11">
        <v>29</v>
      </c>
      <c r="J135" s="11">
        <v>29</v>
      </c>
      <c r="K135" s="11">
        <v>29</v>
      </c>
      <c r="L135" s="11">
        <f>SUM(E135:K135)</f>
        <v>203</v>
      </c>
      <c r="M135" s="11">
        <f>AVERAGE(E135:K135)</f>
        <v>29</v>
      </c>
    </row>
    <row r="136" spans="2:13" ht="15">
      <c r="B136" s="4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2" t="s">
        <v>32</v>
      </c>
      <c r="B137" s="4" t="s">
        <v>65</v>
      </c>
      <c r="C137" s="1">
        <v>4004</v>
      </c>
      <c r="D137" s="2" t="s">
        <v>71</v>
      </c>
      <c r="E137" s="11">
        <v>412</v>
      </c>
      <c r="F137" s="11">
        <v>415</v>
      </c>
      <c r="G137" s="11">
        <v>435</v>
      </c>
      <c r="H137" s="11">
        <v>407</v>
      </c>
      <c r="I137" s="11">
        <v>438</v>
      </c>
      <c r="J137" s="11">
        <v>438</v>
      </c>
      <c r="K137" s="11">
        <v>440</v>
      </c>
      <c r="L137" s="11">
        <f>SUM(E137:K137)</f>
        <v>2985</v>
      </c>
      <c r="M137" s="11">
        <f>AVERAGE(E137:K137)</f>
        <v>426.42857142857144</v>
      </c>
    </row>
    <row r="138" spans="2:13" ht="15">
      <c r="B138" s="4"/>
      <c r="D138" s="2" t="s">
        <v>72</v>
      </c>
      <c r="E138" s="11">
        <v>27611</v>
      </c>
      <c r="F138" s="11">
        <v>27739</v>
      </c>
      <c r="G138" s="11">
        <v>28619</v>
      </c>
      <c r="H138" s="11">
        <v>27530</v>
      </c>
      <c r="I138" s="11">
        <v>28429</v>
      </c>
      <c r="J138" s="11">
        <v>28494</v>
      </c>
      <c r="K138" s="11">
        <v>28338</v>
      </c>
      <c r="L138" s="11">
        <f>SUM(E138:K138)</f>
        <v>196760</v>
      </c>
      <c r="M138" s="11">
        <f>AVERAGE(E138:K138)</f>
        <v>28108.571428571428</v>
      </c>
    </row>
    <row r="139" spans="2:13" ht="15">
      <c r="B139" s="4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2" t="s">
        <v>33</v>
      </c>
      <c r="B140" s="4" t="s">
        <v>65</v>
      </c>
      <c r="C140" s="1">
        <v>4005</v>
      </c>
      <c r="D140" s="2" t="s">
        <v>71</v>
      </c>
      <c r="E140" s="11">
        <v>3</v>
      </c>
      <c r="F140" s="11">
        <v>4</v>
      </c>
      <c r="G140" s="11">
        <v>4</v>
      </c>
      <c r="H140" s="11">
        <v>3</v>
      </c>
      <c r="I140" s="11">
        <v>3</v>
      </c>
      <c r="J140" s="11">
        <v>2</v>
      </c>
      <c r="K140" s="11">
        <v>3</v>
      </c>
      <c r="L140" s="11">
        <f>SUM(E140:K140)</f>
        <v>22</v>
      </c>
      <c r="M140" s="11">
        <f>AVERAGE(E140:K140)</f>
        <v>3.142857142857143</v>
      </c>
    </row>
    <row r="141" spans="2:13" ht="15">
      <c r="B141" s="4"/>
      <c r="D141" s="2" t="s">
        <v>72</v>
      </c>
      <c r="E141" s="11">
        <v>164</v>
      </c>
      <c r="F141" s="11">
        <v>165</v>
      </c>
      <c r="G141" s="11">
        <v>246</v>
      </c>
      <c r="H141" s="11">
        <v>123</v>
      </c>
      <c r="I141" s="11">
        <v>83</v>
      </c>
      <c r="J141" s="11">
        <v>82</v>
      </c>
      <c r="K141" s="11">
        <v>131</v>
      </c>
      <c r="L141" s="11">
        <f>SUM(E141:K141)</f>
        <v>994</v>
      </c>
      <c r="M141" s="11">
        <f>AVERAGE(E141:K141)</f>
        <v>142</v>
      </c>
    </row>
    <row r="142" spans="2:13" ht="15">
      <c r="B142" s="4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2" t="s">
        <v>34</v>
      </c>
      <c r="B143" s="4" t="s">
        <v>65</v>
      </c>
      <c r="C143" s="1">
        <v>4006</v>
      </c>
      <c r="D143" s="2" t="s">
        <v>71</v>
      </c>
      <c r="E143" s="11">
        <v>256</v>
      </c>
      <c r="F143" s="11">
        <v>266</v>
      </c>
      <c r="G143" s="11">
        <v>274</v>
      </c>
      <c r="H143" s="11">
        <v>263</v>
      </c>
      <c r="I143" s="11">
        <v>273</v>
      </c>
      <c r="J143" s="11">
        <v>326</v>
      </c>
      <c r="K143" s="11">
        <v>278</v>
      </c>
      <c r="L143" s="11">
        <f>SUM(E143:K143)</f>
        <v>1936</v>
      </c>
      <c r="M143" s="11">
        <f>AVERAGE(E143:K143)</f>
        <v>276.57142857142856</v>
      </c>
    </row>
    <row r="144" spans="2:13" ht="15">
      <c r="B144" s="4"/>
      <c r="D144" s="2" t="s">
        <v>72</v>
      </c>
      <c r="E144" s="11">
        <v>44072</v>
      </c>
      <c r="F144" s="11">
        <v>45516</v>
      </c>
      <c r="G144" s="11">
        <v>45994</v>
      </c>
      <c r="H144" s="11">
        <v>45120</v>
      </c>
      <c r="I144" s="11">
        <v>45720</v>
      </c>
      <c r="J144" s="11">
        <v>45268</v>
      </c>
      <c r="K144" s="11">
        <v>45238</v>
      </c>
      <c r="L144" s="11">
        <f>SUM(E144:K144)</f>
        <v>316928</v>
      </c>
      <c r="M144" s="11">
        <f>AVERAGE(E144:K144)</f>
        <v>45275.42857142857</v>
      </c>
    </row>
    <row r="145" spans="2:13" ht="15">
      <c r="B145" s="4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2" t="s">
        <v>35</v>
      </c>
      <c r="B146" s="4" t="s">
        <v>65</v>
      </c>
      <c r="C146" s="1">
        <v>4007</v>
      </c>
      <c r="D146" s="2" t="s">
        <v>71</v>
      </c>
      <c r="E146" s="11">
        <v>5</v>
      </c>
      <c r="F146" s="11">
        <v>5</v>
      </c>
      <c r="G146" s="11">
        <v>5</v>
      </c>
      <c r="H146" s="11">
        <v>4</v>
      </c>
      <c r="I146" s="11">
        <v>4</v>
      </c>
      <c r="J146" s="11">
        <v>4</v>
      </c>
      <c r="K146" s="11">
        <v>4</v>
      </c>
      <c r="L146" s="11">
        <f>SUM(E146:K146)</f>
        <v>31</v>
      </c>
      <c r="M146" s="11">
        <f>AVERAGE(E146:K146)</f>
        <v>4.428571428571429</v>
      </c>
    </row>
    <row r="147" spans="2:13" ht="15">
      <c r="B147" s="4"/>
      <c r="D147" s="2" t="s">
        <v>72</v>
      </c>
      <c r="E147" s="11">
        <v>240</v>
      </c>
      <c r="F147" s="11">
        <v>240</v>
      </c>
      <c r="G147" s="11">
        <v>240</v>
      </c>
      <c r="H147" s="11">
        <v>180</v>
      </c>
      <c r="I147" s="11">
        <v>122</v>
      </c>
      <c r="J147" s="11">
        <v>180</v>
      </c>
      <c r="K147" s="11">
        <v>264</v>
      </c>
      <c r="L147" s="11">
        <f>SUM(E147:K147)</f>
        <v>1466</v>
      </c>
      <c r="M147" s="11">
        <f>AVERAGE(E147:K147)</f>
        <v>209.42857142857142</v>
      </c>
    </row>
    <row r="148" spans="2:13" ht="15">
      <c r="B148" s="4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2" t="s">
        <v>36</v>
      </c>
      <c r="B149" s="4" t="s">
        <v>65</v>
      </c>
      <c r="C149" s="1">
        <v>4008</v>
      </c>
      <c r="D149" s="2" t="s">
        <v>71</v>
      </c>
      <c r="E149" s="11">
        <v>348</v>
      </c>
      <c r="F149" s="11">
        <v>354</v>
      </c>
      <c r="G149" s="11">
        <v>367</v>
      </c>
      <c r="H149" s="11">
        <v>351</v>
      </c>
      <c r="I149" s="11">
        <v>365</v>
      </c>
      <c r="J149" s="11">
        <v>369</v>
      </c>
      <c r="K149" s="11">
        <v>372</v>
      </c>
      <c r="L149" s="11">
        <f>SUM(E149:K149)</f>
        <v>2526</v>
      </c>
      <c r="M149" s="11">
        <f>AVERAGE(E149:K149)</f>
        <v>360.85714285714283</v>
      </c>
    </row>
    <row r="150" spans="2:13" ht="15">
      <c r="B150" s="4"/>
      <c r="D150" s="2" t="s">
        <v>72</v>
      </c>
      <c r="E150" s="11">
        <v>71192</v>
      </c>
      <c r="F150" s="11">
        <v>76356</v>
      </c>
      <c r="G150" s="11">
        <v>77060</v>
      </c>
      <c r="H150" s="11">
        <v>72724</v>
      </c>
      <c r="I150" s="11">
        <v>74226</v>
      </c>
      <c r="J150" s="11">
        <v>74736</v>
      </c>
      <c r="K150" s="11">
        <v>75451</v>
      </c>
      <c r="L150" s="11">
        <f>SUM(E150:K150)</f>
        <v>521745</v>
      </c>
      <c r="M150" s="11">
        <f>AVERAGE(E150:K150)</f>
        <v>74535</v>
      </c>
    </row>
    <row r="151" spans="2:13" ht="15">
      <c r="B151" s="4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2" t="s">
        <v>37</v>
      </c>
      <c r="B152" s="4" t="s">
        <v>65</v>
      </c>
      <c r="C152" s="1">
        <v>4009</v>
      </c>
      <c r="D152" s="2" t="s">
        <v>71</v>
      </c>
      <c r="E152" s="11">
        <v>7</v>
      </c>
      <c r="F152" s="11">
        <v>7</v>
      </c>
      <c r="G152" s="11">
        <v>9</v>
      </c>
      <c r="H152" s="11">
        <v>5</v>
      </c>
      <c r="I152" s="11">
        <v>9</v>
      </c>
      <c r="J152" s="11">
        <v>11</v>
      </c>
      <c r="K152" s="11">
        <v>13</v>
      </c>
      <c r="L152" s="11">
        <f>SUM(E152:K152)</f>
        <v>61</v>
      </c>
      <c r="M152" s="11">
        <f>AVERAGE(E152:K152)</f>
        <v>8.714285714285714</v>
      </c>
    </row>
    <row r="153" spans="2:13" ht="15">
      <c r="B153" s="4"/>
      <c r="D153" s="2" t="s">
        <v>72</v>
      </c>
      <c r="E153" s="11">
        <v>888</v>
      </c>
      <c r="F153" s="11">
        <v>888</v>
      </c>
      <c r="G153" s="11">
        <v>888</v>
      </c>
      <c r="H153" s="11">
        <v>666</v>
      </c>
      <c r="I153" s="11">
        <v>1125</v>
      </c>
      <c r="J153" s="11">
        <v>1447</v>
      </c>
      <c r="K153" s="11">
        <v>1665</v>
      </c>
      <c r="L153" s="11">
        <f>SUM(E153:K153)</f>
        <v>7567</v>
      </c>
      <c r="M153" s="11">
        <f>AVERAGE(E153:K153)</f>
        <v>1081</v>
      </c>
    </row>
    <row r="154" spans="2:13" ht="15">
      <c r="B154" s="4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2" t="s">
        <v>38</v>
      </c>
      <c r="B155" s="4" t="s">
        <v>65</v>
      </c>
      <c r="C155" s="1">
        <v>4010</v>
      </c>
      <c r="D155" s="2" t="s">
        <v>71</v>
      </c>
      <c r="E155" s="11">
        <v>91</v>
      </c>
      <c r="F155" s="11">
        <v>96</v>
      </c>
      <c r="G155" s="11">
        <v>98</v>
      </c>
      <c r="H155" s="11">
        <v>95</v>
      </c>
      <c r="I155" s="11">
        <v>97</v>
      </c>
      <c r="J155" s="11">
        <v>98</v>
      </c>
      <c r="K155" s="11">
        <v>97</v>
      </c>
      <c r="L155" s="11">
        <f>SUM(E155:K155)</f>
        <v>672</v>
      </c>
      <c r="M155" s="11">
        <f>AVERAGE(E155:K155)</f>
        <v>96</v>
      </c>
    </row>
    <row r="156" spans="2:13" ht="15">
      <c r="B156" s="4"/>
      <c r="D156" s="2" t="s">
        <v>72</v>
      </c>
      <c r="E156" s="11">
        <v>27503</v>
      </c>
      <c r="F156" s="11">
        <v>29560</v>
      </c>
      <c r="G156" s="11">
        <v>30609</v>
      </c>
      <c r="H156" s="11">
        <v>32679</v>
      </c>
      <c r="I156" s="11">
        <v>29727</v>
      </c>
      <c r="J156" s="11">
        <v>31435</v>
      </c>
      <c r="K156" s="11">
        <v>30091</v>
      </c>
      <c r="L156" s="11">
        <f>SUM(E156:K156)</f>
        <v>211604</v>
      </c>
      <c r="M156" s="11">
        <f>AVERAGE(E156:K156)</f>
        <v>30229.14285714286</v>
      </c>
    </row>
    <row r="157" spans="2:13" ht="15">
      <c r="B157" s="4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2" t="s">
        <v>39</v>
      </c>
      <c r="B158" s="4" t="s">
        <v>65</v>
      </c>
      <c r="C158" s="1">
        <v>4011</v>
      </c>
      <c r="D158" s="2" t="s">
        <v>71</v>
      </c>
      <c r="E158" s="11">
        <v>1</v>
      </c>
      <c r="F158" s="12"/>
      <c r="G158" s="11"/>
      <c r="H158" s="11">
        <v>1</v>
      </c>
      <c r="I158" s="11">
        <v>2</v>
      </c>
      <c r="J158" s="11">
        <v>2</v>
      </c>
      <c r="K158" s="11">
        <v>2</v>
      </c>
      <c r="L158" s="11">
        <f>SUM(E158:K158)</f>
        <v>8</v>
      </c>
      <c r="M158" s="11">
        <f>AVERAGE(E158:K158)</f>
        <v>1.6</v>
      </c>
    </row>
    <row r="159" spans="2:13" ht="15">
      <c r="B159" s="4"/>
      <c r="D159" s="2" t="s">
        <v>72</v>
      </c>
      <c r="E159" s="11">
        <v>171</v>
      </c>
      <c r="F159" s="11"/>
      <c r="G159" s="11"/>
      <c r="H159" s="11">
        <v>228</v>
      </c>
      <c r="I159" s="11">
        <v>342</v>
      </c>
      <c r="J159" s="11">
        <v>342</v>
      </c>
      <c r="K159" s="11">
        <v>342</v>
      </c>
      <c r="L159" s="11">
        <f>SUM(E159:K159)</f>
        <v>1425</v>
      </c>
      <c r="M159" s="11">
        <f>AVERAGE(E159:K159)</f>
        <v>285</v>
      </c>
    </row>
    <row r="160" spans="2:13" ht="15">
      <c r="B160" s="4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2" t="s">
        <v>40</v>
      </c>
      <c r="B161" s="4" t="s">
        <v>65</v>
      </c>
      <c r="C161" s="1">
        <v>4012</v>
      </c>
      <c r="D161" s="2" t="s">
        <v>71</v>
      </c>
      <c r="E161" s="11">
        <v>1113</v>
      </c>
      <c r="F161" s="11">
        <v>1111</v>
      </c>
      <c r="G161" s="11">
        <v>1175</v>
      </c>
      <c r="H161" s="11">
        <v>1040</v>
      </c>
      <c r="I161" s="11">
        <v>1109</v>
      </c>
      <c r="J161" s="11">
        <v>1099</v>
      </c>
      <c r="K161" s="11">
        <v>1106</v>
      </c>
      <c r="L161" s="11">
        <f>SUM(E161:K161)</f>
        <v>7753</v>
      </c>
      <c r="M161" s="11">
        <f>AVERAGE(E161:K161)</f>
        <v>1107.5714285714287</v>
      </c>
    </row>
    <row r="162" spans="2:13" ht="15">
      <c r="B162" s="4"/>
      <c r="D162" s="2" t="s">
        <v>72</v>
      </c>
      <c r="E162" s="11">
        <v>203004</v>
      </c>
      <c r="F162" s="11">
        <v>201825</v>
      </c>
      <c r="G162" s="11">
        <v>215270</v>
      </c>
      <c r="H162" s="11">
        <v>187344</v>
      </c>
      <c r="I162" s="11">
        <v>200864</v>
      </c>
      <c r="J162" s="11">
        <v>198567</v>
      </c>
      <c r="K162" s="11">
        <v>198643</v>
      </c>
      <c r="L162" s="11">
        <f>SUM(E162:K162)</f>
        <v>1405517</v>
      </c>
      <c r="M162" s="11">
        <f>AVERAGE(E162:K162)</f>
        <v>200788.14285714287</v>
      </c>
    </row>
    <row r="163" spans="2:13" ht="15">
      <c r="B163" s="4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2" t="s">
        <v>41</v>
      </c>
      <c r="B164" s="4" t="s">
        <v>65</v>
      </c>
      <c r="C164" s="1">
        <v>4013</v>
      </c>
      <c r="D164" s="2" t="s">
        <v>71</v>
      </c>
      <c r="E164" s="11">
        <v>1</v>
      </c>
      <c r="F164" s="11">
        <v>1</v>
      </c>
      <c r="G164" s="11">
        <v>1</v>
      </c>
      <c r="H164" s="11">
        <v>1</v>
      </c>
      <c r="I164" s="11">
        <v>2</v>
      </c>
      <c r="J164" s="11">
        <v>2</v>
      </c>
      <c r="K164" s="11">
        <v>3</v>
      </c>
      <c r="L164" s="11">
        <f>SUM(E164:K164)</f>
        <v>11</v>
      </c>
      <c r="M164" s="11">
        <f>AVERAGE(E164:K164)</f>
        <v>1.5714285714285714</v>
      </c>
    </row>
    <row r="165" spans="2:13" ht="15">
      <c r="B165" s="4"/>
      <c r="D165" s="2" t="s">
        <v>72</v>
      </c>
      <c r="E165" s="11">
        <v>45</v>
      </c>
      <c r="F165" s="11">
        <v>45</v>
      </c>
      <c r="G165" s="11">
        <v>45</v>
      </c>
      <c r="H165" s="11">
        <v>45</v>
      </c>
      <c r="I165" s="11">
        <v>156</v>
      </c>
      <c r="J165" s="11">
        <v>180</v>
      </c>
      <c r="K165" s="11">
        <v>209</v>
      </c>
      <c r="L165" s="11">
        <f>SUM(E165:K165)</f>
        <v>725</v>
      </c>
      <c r="M165" s="11">
        <f>AVERAGE(E165:K165)</f>
        <v>103.57142857142857</v>
      </c>
    </row>
    <row r="166" spans="2:13" ht="15">
      <c r="B166" s="4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2" t="s">
        <v>42</v>
      </c>
      <c r="B167" s="4" t="s">
        <v>65</v>
      </c>
      <c r="C167" s="1">
        <v>4014</v>
      </c>
      <c r="D167" s="2" t="s">
        <v>71</v>
      </c>
      <c r="E167" s="11">
        <v>104</v>
      </c>
      <c r="F167" s="11">
        <v>105</v>
      </c>
      <c r="G167" s="11">
        <v>111</v>
      </c>
      <c r="H167" s="11">
        <v>100</v>
      </c>
      <c r="I167" s="11">
        <v>105</v>
      </c>
      <c r="J167" s="11">
        <v>105</v>
      </c>
      <c r="K167" s="11">
        <v>105</v>
      </c>
      <c r="L167" s="11">
        <f>SUM(E167:K167)</f>
        <v>735</v>
      </c>
      <c r="M167" s="11">
        <f>AVERAGE(E167:K167)</f>
        <v>105</v>
      </c>
    </row>
    <row r="168" spans="2:13" ht="15">
      <c r="B168" s="4"/>
      <c r="D168" s="2" t="s">
        <v>72</v>
      </c>
      <c r="E168" s="11">
        <v>12080</v>
      </c>
      <c r="F168" s="11">
        <v>12080</v>
      </c>
      <c r="G168" s="11">
        <v>12480</v>
      </c>
      <c r="H168" s="11">
        <v>11120</v>
      </c>
      <c r="I168" s="11">
        <v>11440</v>
      </c>
      <c r="J168" s="11">
        <v>10880</v>
      </c>
      <c r="K168" s="11">
        <v>10880</v>
      </c>
      <c r="L168" s="11">
        <f>SUM(E168:K168)</f>
        <v>80960</v>
      </c>
      <c r="M168" s="11">
        <f>AVERAGE(E168:K168)</f>
        <v>11565.714285714286</v>
      </c>
    </row>
    <row r="169" spans="2:13" ht="15">
      <c r="B169" s="4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2" t="s">
        <v>43</v>
      </c>
      <c r="B170" s="4" t="s">
        <v>65</v>
      </c>
      <c r="C170" s="1">
        <v>4015</v>
      </c>
      <c r="D170" s="2" t="s">
        <v>71</v>
      </c>
      <c r="E170" s="11">
        <v>1</v>
      </c>
      <c r="F170" s="11">
        <v>1</v>
      </c>
      <c r="G170" s="11">
        <v>1</v>
      </c>
      <c r="H170" s="11">
        <v>2</v>
      </c>
      <c r="I170" s="11">
        <v>2</v>
      </c>
      <c r="J170" s="11">
        <v>2</v>
      </c>
      <c r="K170" s="11">
        <v>2</v>
      </c>
      <c r="L170" s="11">
        <f>SUM(E170:K170)</f>
        <v>11</v>
      </c>
      <c r="M170" s="11">
        <f>AVERAGE(E170:K170)</f>
        <v>1.5714285714285714</v>
      </c>
    </row>
    <row r="171" spans="2:13" ht="15">
      <c r="B171" s="4"/>
      <c r="D171" s="2" t="s">
        <v>72</v>
      </c>
      <c r="E171" s="11">
        <v>80</v>
      </c>
      <c r="F171" s="11">
        <v>80</v>
      </c>
      <c r="G171" s="11">
        <v>80</v>
      </c>
      <c r="H171" s="11">
        <v>125</v>
      </c>
      <c r="I171" s="11">
        <v>160</v>
      </c>
      <c r="J171" s="11">
        <v>160</v>
      </c>
      <c r="K171" s="11">
        <v>160</v>
      </c>
      <c r="L171" s="11">
        <f>SUM(E171:K171)</f>
        <v>845</v>
      </c>
      <c r="M171" s="11">
        <f>AVERAGE(E171:K171)</f>
        <v>120.71428571428571</v>
      </c>
    </row>
    <row r="172" spans="2:13" ht="15">
      <c r="B172" s="4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2" t="s">
        <v>44</v>
      </c>
      <c r="B173" s="4" t="s">
        <v>65</v>
      </c>
      <c r="C173" s="1">
        <v>4016</v>
      </c>
      <c r="D173" s="2" t="s">
        <v>71</v>
      </c>
      <c r="E173" s="11">
        <v>23</v>
      </c>
      <c r="F173" s="11">
        <v>25</v>
      </c>
      <c r="G173" s="11">
        <v>27</v>
      </c>
      <c r="H173" s="11">
        <v>25</v>
      </c>
      <c r="I173" s="11">
        <v>27</v>
      </c>
      <c r="J173" s="11">
        <v>26</v>
      </c>
      <c r="K173" s="11">
        <v>28</v>
      </c>
      <c r="L173" s="11">
        <f>SUM(E173:K173)</f>
        <v>181</v>
      </c>
      <c r="M173" s="11">
        <f>AVERAGE(E173:K173)</f>
        <v>25.857142857142858</v>
      </c>
    </row>
    <row r="174" spans="2:13" ht="15">
      <c r="B174" s="4"/>
      <c r="D174" s="2" t="s">
        <v>72</v>
      </c>
      <c r="E174" s="11">
        <v>10185</v>
      </c>
      <c r="F174" s="11">
        <v>10861</v>
      </c>
      <c r="G174" s="11">
        <v>10605</v>
      </c>
      <c r="H174" s="11">
        <v>10080</v>
      </c>
      <c r="I174" s="11">
        <v>10080</v>
      </c>
      <c r="J174" s="11">
        <v>8505</v>
      </c>
      <c r="K174" s="11">
        <v>8856</v>
      </c>
      <c r="L174" s="11">
        <f>SUM(E174:K174)</f>
        <v>69172</v>
      </c>
      <c r="M174" s="11">
        <f>AVERAGE(E174:K174)</f>
        <v>9881.714285714286</v>
      </c>
    </row>
    <row r="175" spans="2:13" ht="15">
      <c r="B175" s="4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2" t="s">
        <v>45</v>
      </c>
      <c r="B176" s="4" t="s">
        <v>65</v>
      </c>
      <c r="C176" s="1">
        <v>4017</v>
      </c>
      <c r="D176" s="2" t="s">
        <v>71</v>
      </c>
      <c r="E176" s="11">
        <v>2</v>
      </c>
      <c r="F176" s="11">
        <v>2</v>
      </c>
      <c r="G176" s="11">
        <v>4</v>
      </c>
      <c r="H176" s="11">
        <v>1</v>
      </c>
      <c r="I176" s="11">
        <v>1</v>
      </c>
      <c r="J176" s="11">
        <v>1</v>
      </c>
      <c r="K176" s="11">
        <v>1</v>
      </c>
      <c r="L176" s="11">
        <f>SUM(E176:K176)</f>
        <v>12</v>
      </c>
      <c r="M176" s="11">
        <f>AVERAGE(E176:K176)</f>
        <v>1.7142857142857142</v>
      </c>
    </row>
    <row r="177" spans="2:13" ht="15">
      <c r="B177" s="4"/>
      <c r="D177" s="2" t="s">
        <v>72</v>
      </c>
      <c r="E177" s="11">
        <v>210</v>
      </c>
      <c r="F177" s="11">
        <v>210</v>
      </c>
      <c r="G177" s="11">
        <v>315</v>
      </c>
      <c r="H177" s="11">
        <v>0</v>
      </c>
      <c r="I177" s="11">
        <v>0</v>
      </c>
      <c r="J177" s="11">
        <v>0</v>
      </c>
      <c r="K177" s="11">
        <v>0</v>
      </c>
      <c r="L177" s="11">
        <f>SUM(E177:K177)</f>
        <v>735</v>
      </c>
      <c r="M177" s="11">
        <f>AVERAGE(E177:K177)</f>
        <v>105</v>
      </c>
    </row>
    <row r="178" spans="2:13" ht="15">
      <c r="B178" s="4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2" t="s">
        <v>46</v>
      </c>
      <c r="B179" s="4" t="s">
        <v>65</v>
      </c>
      <c r="C179" s="1">
        <v>4018</v>
      </c>
      <c r="D179" s="2" t="s">
        <v>71</v>
      </c>
      <c r="E179" s="11">
        <v>233</v>
      </c>
      <c r="F179" s="11">
        <v>236</v>
      </c>
      <c r="G179" s="11">
        <v>242</v>
      </c>
      <c r="H179" s="11">
        <v>225</v>
      </c>
      <c r="I179" s="11">
        <v>228</v>
      </c>
      <c r="J179" s="11">
        <v>223</v>
      </c>
      <c r="K179" s="11">
        <v>229</v>
      </c>
      <c r="L179" s="11">
        <f>SUM(E179:K179)</f>
        <v>1616</v>
      </c>
      <c r="M179" s="11">
        <f>AVERAGE(E179:K179)</f>
        <v>230.85714285714286</v>
      </c>
    </row>
    <row r="180" spans="2:13" ht="15">
      <c r="B180" s="4"/>
      <c r="D180" s="2" t="s">
        <v>72</v>
      </c>
      <c r="E180" s="11">
        <v>57358</v>
      </c>
      <c r="F180" s="11">
        <v>57536</v>
      </c>
      <c r="G180" s="11">
        <v>58550</v>
      </c>
      <c r="H180" s="11">
        <v>54023</v>
      </c>
      <c r="I180" s="11">
        <v>55166</v>
      </c>
      <c r="J180" s="11">
        <v>53301</v>
      </c>
      <c r="K180" s="11">
        <v>55472</v>
      </c>
      <c r="L180" s="11">
        <f>SUM(E180:K180)</f>
        <v>391406</v>
      </c>
      <c r="M180" s="11">
        <f>AVERAGE(E180:K180)</f>
        <v>55915.142857142855</v>
      </c>
    </row>
    <row r="181" spans="1:14" ht="15">
      <c r="A181" s="3"/>
      <c r="B181" s="4"/>
      <c r="C181" s="3"/>
      <c r="D181" s="3"/>
      <c r="E181" s="11"/>
      <c r="F181" s="11"/>
      <c r="G181" s="11"/>
      <c r="H181" s="11"/>
      <c r="I181" s="11"/>
      <c r="J181" s="11"/>
      <c r="K181" s="11"/>
      <c r="L181" s="11"/>
      <c r="M181" s="11"/>
      <c r="N181" s="3"/>
    </row>
    <row r="182" spans="1:14" ht="15">
      <c r="A182" s="2" t="s">
        <v>47</v>
      </c>
      <c r="B182" s="4" t="s">
        <v>65</v>
      </c>
      <c r="C182" s="1">
        <v>4019</v>
      </c>
      <c r="D182" s="2" t="s">
        <v>71</v>
      </c>
      <c r="E182" s="11">
        <v>2</v>
      </c>
      <c r="F182" s="11">
        <v>1</v>
      </c>
      <c r="G182" s="11">
        <v>1</v>
      </c>
      <c r="H182" s="11">
        <v>2</v>
      </c>
      <c r="I182" s="11">
        <v>3</v>
      </c>
      <c r="J182" s="11">
        <v>4</v>
      </c>
      <c r="K182" s="11">
        <v>4</v>
      </c>
      <c r="L182" s="11">
        <f>SUM(E182:K182)</f>
        <v>17</v>
      </c>
      <c r="M182" s="11">
        <f>AVERAGE(E182:K182)</f>
        <v>2.4285714285714284</v>
      </c>
      <c r="N182" s="3"/>
    </row>
    <row r="183" spans="1:14" ht="15">
      <c r="A183" s="3"/>
      <c r="B183" s="4"/>
      <c r="D183" s="2" t="s">
        <v>72</v>
      </c>
      <c r="E183" s="11">
        <v>334</v>
      </c>
      <c r="F183" s="11">
        <v>167</v>
      </c>
      <c r="G183" s="11">
        <v>167</v>
      </c>
      <c r="H183" s="11">
        <v>390</v>
      </c>
      <c r="I183" s="11">
        <v>501</v>
      </c>
      <c r="J183" s="11">
        <v>751</v>
      </c>
      <c r="K183" s="11">
        <v>668</v>
      </c>
      <c r="L183" s="11">
        <f>SUM(E183:K183)</f>
        <v>2978</v>
      </c>
      <c r="M183" s="11">
        <f>AVERAGE(E183:K183)</f>
        <v>425.42857142857144</v>
      </c>
      <c r="N183" s="3"/>
    </row>
    <row r="184" spans="1:14" ht="15">
      <c r="A184" s="3"/>
      <c r="B184" s="4"/>
      <c r="E184" s="11"/>
      <c r="F184" s="11"/>
      <c r="G184" s="11"/>
      <c r="H184" s="11"/>
      <c r="I184" s="11"/>
      <c r="J184" s="11"/>
      <c r="K184" s="11"/>
      <c r="L184" s="11"/>
      <c r="M184" s="11"/>
      <c r="N184" s="3"/>
    </row>
    <row r="185" spans="1:14" ht="15">
      <c r="A185" s="2" t="s">
        <v>48</v>
      </c>
      <c r="B185" s="4" t="s">
        <v>65</v>
      </c>
      <c r="C185" s="1">
        <v>4020</v>
      </c>
      <c r="D185" s="2" t="s">
        <v>71</v>
      </c>
      <c r="E185" s="11">
        <v>8</v>
      </c>
      <c r="F185" s="11">
        <v>8</v>
      </c>
      <c r="G185" s="11">
        <v>8</v>
      </c>
      <c r="H185" s="11">
        <v>8</v>
      </c>
      <c r="I185" s="11">
        <v>8</v>
      </c>
      <c r="J185" s="11">
        <v>8</v>
      </c>
      <c r="K185" s="11">
        <v>8</v>
      </c>
      <c r="L185" s="11">
        <f>SUM(E185:K185)</f>
        <v>56</v>
      </c>
      <c r="M185" s="11">
        <f>AVERAGE(E185:K185)</f>
        <v>8</v>
      </c>
      <c r="N185" s="3"/>
    </row>
    <row r="186" spans="1:14" ht="15">
      <c r="A186" s="3"/>
      <c r="B186" s="4"/>
      <c r="D186" s="2" t="s">
        <v>72</v>
      </c>
      <c r="E186" s="11">
        <v>6030</v>
      </c>
      <c r="F186" s="11">
        <v>6030</v>
      </c>
      <c r="G186" s="11">
        <v>6030</v>
      </c>
      <c r="H186" s="11">
        <v>6030</v>
      </c>
      <c r="I186" s="11">
        <v>6030</v>
      </c>
      <c r="J186" s="11">
        <v>6030</v>
      </c>
      <c r="K186" s="11">
        <v>6030</v>
      </c>
      <c r="L186" s="11">
        <f>SUM(E186:K186)</f>
        <v>42210</v>
      </c>
      <c r="M186" s="11">
        <f>AVERAGE(E186:K186)</f>
        <v>6030</v>
      </c>
      <c r="N186" s="3"/>
    </row>
    <row r="187" spans="1:14" ht="15">
      <c r="A187" s="3"/>
      <c r="B187" s="4"/>
      <c r="E187" s="11"/>
      <c r="F187" s="11"/>
      <c r="G187" s="11"/>
      <c r="H187" s="11"/>
      <c r="I187" s="11"/>
      <c r="J187" s="11"/>
      <c r="K187" s="11"/>
      <c r="L187" s="11"/>
      <c r="M187" s="11"/>
      <c r="N187" s="3"/>
    </row>
    <row r="188" spans="1:14" ht="15">
      <c r="A188" s="2" t="s">
        <v>49</v>
      </c>
      <c r="B188" s="4" t="s">
        <v>65</v>
      </c>
      <c r="C188" s="1">
        <v>4022</v>
      </c>
      <c r="D188" s="2" t="s">
        <v>71</v>
      </c>
      <c r="E188" s="11">
        <v>17</v>
      </c>
      <c r="F188" s="11">
        <v>17</v>
      </c>
      <c r="G188" s="11">
        <v>18</v>
      </c>
      <c r="H188" s="11">
        <v>18</v>
      </c>
      <c r="I188" s="11">
        <v>18</v>
      </c>
      <c r="J188" s="11">
        <v>18</v>
      </c>
      <c r="K188" s="11">
        <v>18</v>
      </c>
      <c r="L188" s="11">
        <f>SUM(E188:K188)</f>
        <v>124</v>
      </c>
      <c r="M188" s="11">
        <f>AVERAGE(E188:K188)</f>
        <v>17.714285714285715</v>
      </c>
      <c r="N188" s="3"/>
    </row>
    <row r="189" spans="1:14" ht="15">
      <c r="A189" s="3"/>
      <c r="B189" s="4"/>
      <c r="D189" s="2" t="s">
        <v>72</v>
      </c>
      <c r="E189" s="11">
        <v>3300</v>
      </c>
      <c r="F189" s="11">
        <v>3300</v>
      </c>
      <c r="G189" s="11">
        <v>3300</v>
      </c>
      <c r="H189" s="11">
        <v>3256</v>
      </c>
      <c r="I189" s="11">
        <v>3256</v>
      </c>
      <c r="J189" s="11">
        <v>3256</v>
      </c>
      <c r="K189" s="11">
        <v>3256</v>
      </c>
      <c r="L189" s="11">
        <f>SUM(E189:K189)</f>
        <v>22924</v>
      </c>
      <c r="M189" s="11">
        <f>AVERAGE(E189:K189)</f>
        <v>3274.8571428571427</v>
      </c>
      <c r="N189" s="3"/>
    </row>
    <row r="190" spans="1:14" ht="15">
      <c r="A190" s="3"/>
      <c r="B190" s="4"/>
      <c r="E190" s="11"/>
      <c r="F190" s="11"/>
      <c r="G190" s="11"/>
      <c r="H190" s="11"/>
      <c r="I190" s="11"/>
      <c r="J190" s="11"/>
      <c r="K190" s="11"/>
      <c r="L190" s="11"/>
      <c r="M190" s="11"/>
      <c r="N190" s="3"/>
    </row>
    <row r="191" spans="1:14" ht="15">
      <c r="A191" s="2" t="s">
        <v>50</v>
      </c>
      <c r="B191" s="4" t="s">
        <v>65</v>
      </c>
      <c r="C191" s="1">
        <v>4024</v>
      </c>
      <c r="D191" s="2" t="s">
        <v>71</v>
      </c>
      <c r="E191" s="11">
        <v>4</v>
      </c>
      <c r="F191" s="11">
        <v>4</v>
      </c>
      <c r="G191" s="11">
        <v>4</v>
      </c>
      <c r="H191" s="11">
        <v>4</v>
      </c>
      <c r="I191" s="11">
        <v>4</v>
      </c>
      <c r="J191" s="11">
        <v>4</v>
      </c>
      <c r="K191" s="11">
        <v>4</v>
      </c>
      <c r="L191" s="11">
        <f>SUM(E191:K191)</f>
        <v>28</v>
      </c>
      <c r="M191" s="11">
        <f>AVERAGE(E191:K191)</f>
        <v>4</v>
      </c>
      <c r="N191" s="3"/>
    </row>
    <row r="192" spans="1:14" ht="15">
      <c r="A192" s="3"/>
      <c r="B192" s="4"/>
      <c r="D192" s="2" t="s">
        <v>72</v>
      </c>
      <c r="E192" s="11">
        <v>400</v>
      </c>
      <c r="F192" s="11">
        <v>400</v>
      </c>
      <c r="G192" s="11">
        <v>400</v>
      </c>
      <c r="H192" s="11">
        <v>400</v>
      </c>
      <c r="I192" s="11">
        <v>400</v>
      </c>
      <c r="J192" s="11">
        <v>400</v>
      </c>
      <c r="K192" s="11">
        <v>400</v>
      </c>
      <c r="L192" s="11">
        <f>SUM(E192:K192)</f>
        <v>2800</v>
      </c>
      <c r="M192" s="11">
        <f>AVERAGE(E192:K192)</f>
        <v>400</v>
      </c>
      <c r="N192" s="3"/>
    </row>
    <row r="193" spans="1:14" ht="15">
      <c r="A193" s="3"/>
      <c r="B193" s="4"/>
      <c r="E193" s="11"/>
      <c r="F193" s="11"/>
      <c r="G193" s="11"/>
      <c r="H193" s="11"/>
      <c r="I193" s="11"/>
      <c r="J193" s="11"/>
      <c r="K193" s="11"/>
      <c r="L193" s="11"/>
      <c r="M193" s="11"/>
      <c r="N193" s="3"/>
    </row>
    <row r="194" spans="1:14" ht="15">
      <c r="A194" s="2" t="s">
        <v>51</v>
      </c>
      <c r="B194" s="4" t="s">
        <v>65</v>
      </c>
      <c r="C194" s="1">
        <v>4026</v>
      </c>
      <c r="D194" s="2" t="s">
        <v>71</v>
      </c>
      <c r="E194" s="11">
        <v>1</v>
      </c>
      <c r="F194" s="11">
        <v>1</v>
      </c>
      <c r="G194" s="11">
        <v>1</v>
      </c>
      <c r="H194" s="11">
        <v>1</v>
      </c>
      <c r="I194" s="11">
        <v>1</v>
      </c>
      <c r="J194" s="11">
        <v>1</v>
      </c>
      <c r="K194" s="11">
        <v>1</v>
      </c>
      <c r="L194" s="11">
        <f>SUM(E194:K194)</f>
        <v>7</v>
      </c>
      <c r="M194" s="11">
        <f>AVERAGE(E194:K194)</f>
        <v>1</v>
      </c>
      <c r="N194" s="3"/>
    </row>
    <row r="195" spans="1:14" ht="15">
      <c r="A195" s="3"/>
      <c r="B195" s="4"/>
      <c r="D195" s="2" t="s">
        <v>72</v>
      </c>
      <c r="E195" s="11">
        <v>535</v>
      </c>
      <c r="F195" s="11">
        <v>535</v>
      </c>
      <c r="G195" s="11">
        <v>535</v>
      </c>
      <c r="H195" s="11">
        <v>535</v>
      </c>
      <c r="I195" s="11">
        <v>535</v>
      </c>
      <c r="J195" s="11">
        <v>535</v>
      </c>
      <c r="K195" s="11">
        <v>535</v>
      </c>
      <c r="L195" s="11">
        <f>SUM(E195:K195)</f>
        <v>3745</v>
      </c>
      <c r="M195" s="11">
        <f>AVERAGE(E195:K195)</f>
        <v>535</v>
      </c>
      <c r="N195" s="3"/>
    </row>
    <row r="196" spans="1:14" ht="15">
      <c r="A196" s="3"/>
      <c r="B196" s="4"/>
      <c r="E196" s="11"/>
      <c r="F196" s="11"/>
      <c r="G196" s="11"/>
      <c r="H196" s="11"/>
      <c r="I196" s="11"/>
      <c r="J196" s="11"/>
      <c r="K196" s="11"/>
      <c r="L196" s="11"/>
      <c r="M196" s="11"/>
      <c r="N196" s="3"/>
    </row>
    <row r="197" spans="1:14" ht="15">
      <c r="A197" s="2" t="s">
        <v>52</v>
      </c>
      <c r="B197" s="4" t="s">
        <v>65</v>
      </c>
      <c r="C197" s="1">
        <v>4029</v>
      </c>
      <c r="D197" s="2" t="s">
        <v>71</v>
      </c>
      <c r="E197" s="12"/>
      <c r="F197" s="12"/>
      <c r="G197" s="12"/>
      <c r="H197" s="12"/>
      <c r="I197" s="11"/>
      <c r="J197" s="11"/>
      <c r="K197" s="12"/>
      <c r="L197" s="11"/>
      <c r="M197" s="11"/>
      <c r="N197" s="3"/>
    </row>
    <row r="198" spans="1:14" ht="15">
      <c r="A198" s="3"/>
      <c r="B198" s="4"/>
      <c r="D198" s="2" t="s">
        <v>72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3"/>
    </row>
    <row r="199" spans="1:14" ht="15">
      <c r="A199" s="3"/>
      <c r="B199" s="4"/>
      <c r="E199" s="11"/>
      <c r="F199" s="11"/>
      <c r="G199" s="11"/>
      <c r="H199" s="11"/>
      <c r="I199" s="11"/>
      <c r="J199" s="11"/>
      <c r="K199" s="11"/>
      <c r="L199" s="11"/>
      <c r="M199" s="11"/>
      <c r="N199" s="3"/>
    </row>
    <row r="200" spans="1:14" ht="15">
      <c r="A200" s="2" t="s">
        <v>53</v>
      </c>
      <c r="B200" s="4" t="s">
        <v>65</v>
      </c>
      <c r="C200" s="1">
        <v>4030</v>
      </c>
      <c r="D200" s="2" t="s">
        <v>71</v>
      </c>
      <c r="E200" s="11">
        <v>2</v>
      </c>
      <c r="F200" s="11">
        <v>2</v>
      </c>
      <c r="G200" s="11">
        <v>2</v>
      </c>
      <c r="H200" s="11">
        <v>2</v>
      </c>
      <c r="I200" s="11">
        <v>2</v>
      </c>
      <c r="J200" s="11">
        <v>2</v>
      </c>
      <c r="K200" s="11">
        <v>2</v>
      </c>
      <c r="L200" s="11">
        <f>SUM(E200:K200)</f>
        <v>14</v>
      </c>
      <c r="M200" s="11">
        <f>AVERAGE(E200:K200)</f>
        <v>2</v>
      </c>
      <c r="N200" s="3"/>
    </row>
    <row r="201" spans="1:14" ht="15">
      <c r="A201" s="3"/>
      <c r="B201" s="4"/>
      <c r="D201" s="2" t="s">
        <v>72</v>
      </c>
      <c r="E201" s="11">
        <v>89462</v>
      </c>
      <c r="F201" s="11">
        <v>89462</v>
      </c>
      <c r="G201" s="11">
        <v>89462</v>
      </c>
      <c r="H201" s="11">
        <v>89462</v>
      </c>
      <c r="I201" s="11">
        <v>89462</v>
      </c>
      <c r="J201" s="11">
        <v>89462</v>
      </c>
      <c r="K201" s="11">
        <v>89462</v>
      </c>
      <c r="L201" s="11">
        <f>SUM(E201:K201)</f>
        <v>626234</v>
      </c>
      <c r="M201" s="11">
        <f>AVERAGE(E201:K201)</f>
        <v>89462</v>
      </c>
      <c r="N201" s="3"/>
    </row>
    <row r="202" spans="1:14" ht="15">
      <c r="A202" s="3"/>
      <c r="B202" s="4"/>
      <c r="E202" s="11"/>
      <c r="F202" s="11"/>
      <c r="G202" s="11"/>
      <c r="H202" s="11"/>
      <c r="I202" s="11"/>
      <c r="J202" s="11"/>
      <c r="K202" s="11"/>
      <c r="L202" s="11"/>
      <c r="M202" s="11"/>
      <c r="N202" s="16"/>
    </row>
    <row r="203" spans="1:14" ht="15">
      <c r="A203" s="2" t="s">
        <v>54</v>
      </c>
      <c r="B203" s="4" t="s">
        <v>65</v>
      </c>
      <c r="C203" s="1">
        <v>4031</v>
      </c>
      <c r="D203" s="2" t="s">
        <v>71</v>
      </c>
      <c r="E203" s="11">
        <v>3</v>
      </c>
      <c r="F203" s="11">
        <v>3</v>
      </c>
      <c r="G203" s="11">
        <v>3</v>
      </c>
      <c r="H203" s="11">
        <v>3</v>
      </c>
      <c r="I203" s="11">
        <v>3</v>
      </c>
      <c r="J203" s="11">
        <v>3</v>
      </c>
      <c r="K203" s="11">
        <v>3</v>
      </c>
      <c r="L203" s="11">
        <f>SUM(E203:K203)</f>
        <v>21</v>
      </c>
      <c r="M203" s="11">
        <f>AVERAGE(E203:K203)</f>
        <v>3</v>
      </c>
      <c r="N203" s="16"/>
    </row>
    <row r="204" spans="1:14" ht="15">
      <c r="A204" s="16"/>
      <c r="B204" s="4"/>
      <c r="D204" s="2" t="s">
        <v>72</v>
      </c>
      <c r="E204" s="11">
        <v>10620</v>
      </c>
      <c r="F204" s="11">
        <v>10620</v>
      </c>
      <c r="G204" s="11">
        <v>10620</v>
      </c>
      <c r="H204" s="11">
        <v>10620</v>
      </c>
      <c r="I204" s="11">
        <v>10620</v>
      </c>
      <c r="J204" s="11">
        <v>10620</v>
      </c>
      <c r="K204" s="11">
        <v>10620</v>
      </c>
      <c r="L204" s="11">
        <f>SUM(E204:K204)</f>
        <v>74340</v>
      </c>
      <c r="M204" s="11">
        <f>AVERAGE(E204:K204)</f>
        <v>10620</v>
      </c>
      <c r="N204" s="16"/>
    </row>
    <row r="205" spans="1:14" ht="15">
      <c r="A205" s="16"/>
      <c r="B205" s="4"/>
      <c r="E205" s="11"/>
      <c r="F205" s="11"/>
      <c r="G205" s="11"/>
      <c r="H205" s="11"/>
      <c r="I205" s="11"/>
      <c r="J205" s="11"/>
      <c r="K205" s="11"/>
      <c r="L205" s="11"/>
      <c r="M205" s="11"/>
      <c r="N205" s="16"/>
    </row>
    <row r="206" spans="1:14" ht="15">
      <c r="A206" s="2" t="s">
        <v>55</v>
      </c>
      <c r="B206" s="4" t="s">
        <v>65</v>
      </c>
      <c r="C206" s="1">
        <v>4032</v>
      </c>
      <c r="D206" s="2" t="s">
        <v>71</v>
      </c>
      <c r="E206" s="11">
        <v>2</v>
      </c>
      <c r="F206" s="11">
        <v>2</v>
      </c>
      <c r="G206" s="11">
        <v>2</v>
      </c>
      <c r="H206" s="11">
        <v>2</v>
      </c>
      <c r="I206" s="11">
        <v>2</v>
      </c>
      <c r="J206" s="11">
        <v>2</v>
      </c>
      <c r="K206" s="11">
        <v>2</v>
      </c>
      <c r="L206" s="11">
        <f>SUM(E206:K206)</f>
        <v>14</v>
      </c>
      <c r="M206" s="11">
        <f>AVERAGE(E206:K206)</f>
        <v>2</v>
      </c>
      <c r="N206" s="16"/>
    </row>
    <row r="207" spans="1:14" ht="15">
      <c r="A207" s="16"/>
      <c r="B207" s="4"/>
      <c r="D207" s="2" t="s">
        <v>72</v>
      </c>
      <c r="E207" s="11">
        <v>15984</v>
      </c>
      <c r="F207" s="11">
        <v>15984</v>
      </c>
      <c r="G207" s="11">
        <v>15984</v>
      </c>
      <c r="H207" s="11">
        <v>15984</v>
      </c>
      <c r="I207" s="11">
        <v>15984</v>
      </c>
      <c r="J207" s="11">
        <v>15984</v>
      </c>
      <c r="K207" s="11">
        <v>15984</v>
      </c>
      <c r="L207" s="11">
        <f>SUM(E207:K207)</f>
        <v>111888</v>
      </c>
      <c r="M207" s="11">
        <f>AVERAGE(E207:K207)</f>
        <v>15984</v>
      </c>
      <c r="N207" s="16"/>
    </row>
    <row r="208" spans="1:14" ht="15">
      <c r="A208" s="16"/>
      <c r="B208" s="4"/>
      <c r="E208" s="11"/>
      <c r="F208" s="11"/>
      <c r="G208" s="11"/>
      <c r="H208" s="11"/>
      <c r="I208" s="11"/>
      <c r="J208" s="11"/>
      <c r="K208" s="11"/>
      <c r="L208" s="11"/>
      <c r="M208" s="11"/>
      <c r="N208" s="16"/>
    </row>
    <row r="209" spans="1:14" ht="15">
      <c r="A209" s="2" t="s">
        <v>56</v>
      </c>
      <c r="B209" s="4" t="s">
        <v>65</v>
      </c>
      <c r="C209" s="1">
        <v>4033</v>
      </c>
      <c r="D209" s="2" t="s">
        <v>71</v>
      </c>
      <c r="E209" s="11">
        <v>2</v>
      </c>
      <c r="F209" s="11">
        <v>2</v>
      </c>
      <c r="G209" s="11">
        <v>2</v>
      </c>
      <c r="H209" s="11">
        <v>2</v>
      </c>
      <c r="I209" s="11">
        <v>2</v>
      </c>
      <c r="J209" s="11">
        <v>2</v>
      </c>
      <c r="K209" s="11">
        <v>2</v>
      </c>
      <c r="L209" s="11">
        <f>SUM(E209:K209)</f>
        <v>14</v>
      </c>
      <c r="M209" s="11">
        <f>AVERAGE(E209:K209)</f>
        <v>2</v>
      </c>
      <c r="N209" s="16"/>
    </row>
    <row r="210" spans="1:14" ht="15">
      <c r="A210" s="16"/>
      <c r="B210" s="4"/>
      <c r="D210" s="2" t="s">
        <v>72</v>
      </c>
      <c r="E210" s="11">
        <v>3591</v>
      </c>
      <c r="F210" s="11">
        <v>3591</v>
      </c>
      <c r="G210" s="11">
        <v>3591</v>
      </c>
      <c r="H210" s="11">
        <v>3591</v>
      </c>
      <c r="I210" s="11">
        <v>3591</v>
      </c>
      <c r="J210" s="11">
        <v>3591</v>
      </c>
      <c r="K210" s="11">
        <v>3591</v>
      </c>
      <c r="L210" s="11">
        <f>SUM(E210:K210)</f>
        <v>25137</v>
      </c>
      <c r="M210" s="11">
        <f>AVERAGE(E210:K210)</f>
        <v>3591</v>
      </c>
      <c r="N210" s="16"/>
    </row>
    <row r="211" spans="1:14" ht="15">
      <c r="A211" s="16"/>
      <c r="B211" s="4"/>
      <c r="E211" s="11"/>
      <c r="F211" s="11"/>
      <c r="G211" s="11"/>
      <c r="H211" s="11"/>
      <c r="I211" s="11"/>
      <c r="J211" s="11"/>
      <c r="K211" s="11"/>
      <c r="L211" s="11"/>
      <c r="M211" s="11"/>
      <c r="N211" s="16"/>
    </row>
    <row r="212" spans="1:14" ht="15">
      <c r="A212" s="2" t="s">
        <v>57</v>
      </c>
      <c r="B212" s="4" t="s">
        <v>65</v>
      </c>
      <c r="C212" s="1">
        <v>4037</v>
      </c>
      <c r="D212" s="2" t="s">
        <v>71</v>
      </c>
      <c r="E212" s="11">
        <v>1</v>
      </c>
      <c r="F212" s="11">
        <v>1</v>
      </c>
      <c r="G212" s="11">
        <v>1</v>
      </c>
      <c r="H212" s="11">
        <v>1</v>
      </c>
      <c r="I212" s="11">
        <v>1</v>
      </c>
      <c r="J212" s="11">
        <v>1</v>
      </c>
      <c r="K212" s="11">
        <v>1</v>
      </c>
      <c r="L212" s="11">
        <f>SUM(E212:K212)</f>
        <v>7</v>
      </c>
      <c r="M212" s="11">
        <f>AVERAGE(E212:K212)</f>
        <v>1</v>
      </c>
      <c r="N212" s="16"/>
    </row>
    <row r="213" spans="1:14" ht="15">
      <c r="A213" s="16"/>
      <c r="B213" s="4"/>
      <c r="D213" s="2" t="s">
        <v>72</v>
      </c>
      <c r="E213" s="11">
        <v>668</v>
      </c>
      <c r="F213" s="11">
        <v>668</v>
      </c>
      <c r="G213" s="11">
        <v>668</v>
      </c>
      <c r="H213" s="11">
        <v>668</v>
      </c>
      <c r="I213" s="11">
        <v>668</v>
      </c>
      <c r="J213" s="11">
        <v>668</v>
      </c>
      <c r="K213" s="11">
        <v>668</v>
      </c>
      <c r="L213" s="11">
        <f>SUM(E213:K213)</f>
        <v>4676</v>
      </c>
      <c r="M213" s="11">
        <f>AVERAGE(E213:K213)</f>
        <v>668</v>
      </c>
      <c r="N213" s="16"/>
    </row>
    <row r="214" spans="1:14" ht="15">
      <c r="A214" s="16"/>
      <c r="B214" s="4"/>
      <c r="E214" s="11"/>
      <c r="F214" s="11"/>
      <c r="G214" s="11"/>
      <c r="H214" s="11"/>
      <c r="I214" s="11"/>
      <c r="J214" s="11"/>
      <c r="K214" s="11"/>
      <c r="L214" s="11"/>
      <c r="M214" s="11"/>
      <c r="N214" s="16"/>
    </row>
    <row r="215" spans="1:14" ht="15">
      <c r="A215" s="2" t="s">
        <v>58</v>
      </c>
      <c r="B215" s="4" t="s">
        <v>65</v>
      </c>
      <c r="C215" s="1">
        <v>4042</v>
      </c>
      <c r="D215" s="2" t="s">
        <v>71</v>
      </c>
      <c r="E215" s="11">
        <v>8</v>
      </c>
      <c r="F215" s="11">
        <v>8</v>
      </c>
      <c r="G215" s="11">
        <v>8</v>
      </c>
      <c r="H215" s="11">
        <v>8</v>
      </c>
      <c r="I215" s="11">
        <v>8</v>
      </c>
      <c r="J215" s="11">
        <v>4</v>
      </c>
      <c r="K215" s="11">
        <v>4</v>
      </c>
      <c r="L215" s="11">
        <f>SUM(E215:K215)</f>
        <v>48</v>
      </c>
      <c r="M215" s="11">
        <f>AVERAGE(E215:K215)</f>
        <v>6.857142857142857</v>
      </c>
      <c r="N215" s="16"/>
    </row>
    <row r="216" spans="1:14" ht="15">
      <c r="A216" s="16"/>
      <c r="B216" s="4"/>
      <c r="D216" s="2" t="s">
        <v>72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f>SUM(E216:K216)</f>
        <v>0</v>
      </c>
      <c r="M216" s="11">
        <f>AVERAGE(E216:K216)</f>
        <v>0</v>
      </c>
      <c r="N216" s="16"/>
    </row>
    <row r="217" spans="1:14" ht="15">
      <c r="A217" s="16"/>
      <c r="B217" s="4"/>
      <c r="E217" s="11"/>
      <c r="F217" s="11"/>
      <c r="G217" s="11"/>
      <c r="H217" s="11"/>
      <c r="I217" s="11"/>
      <c r="J217" s="11"/>
      <c r="K217" s="11"/>
      <c r="L217" s="11"/>
      <c r="M217" s="11"/>
      <c r="N217" s="16"/>
    </row>
    <row r="218" spans="1:14" ht="15">
      <c r="A218" s="2" t="s">
        <v>59</v>
      </c>
      <c r="B218" s="4" t="s">
        <v>65</v>
      </c>
      <c r="C218" s="1">
        <v>4045</v>
      </c>
      <c r="D218" s="2" t="s">
        <v>71</v>
      </c>
      <c r="E218" s="11">
        <v>9</v>
      </c>
      <c r="F218" s="11">
        <v>9</v>
      </c>
      <c r="G218" s="11">
        <v>9</v>
      </c>
      <c r="H218" s="11">
        <v>9</v>
      </c>
      <c r="I218" s="11">
        <v>9</v>
      </c>
      <c r="J218" s="11">
        <v>6</v>
      </c>
      <c r="K218" s="11">
        <v>6</v>
      </c>
      <c r="L218" s="11">
        <f>SUM(E218:K218)</f>
        <v>57</v>
      </c>
      <c r="M218" s="11">
        <f>AVERAGE(E218:K218)</f>
        <v>8.142857142857142</v>
      </c>
      <c r="N218" s="16"/>
    </row>
    <row r="219" spans="1:14" ht="15">
      <c r="A219" s="16"/>
      <c r="B219" s="4"/>
      <c r="D219" s="2" t="s">
        <v>72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f>SUM(E219:K219)</f>
        <v>0</v>
      </c>
      <c r="M219" s="11">
        <f>AVERAGE(E219:K219)</f>
        <v>0</v>
      </c>
      <c r="N219" s="16"/>
    </row>
    <row r="220" spans="1:14" ht="15">
      <c r="A220" s="16"/>
      <c r="B220" s="4"/>
      <c r="E220" s="11"/>
      <c r="F220" s="11"/>
      <c r="G220" s="11"/>
      <c r="H220" s="11"/>
      <c r="I220" s="11"/>
      <c r="J220" s="11"/>
      <c r="K220" s="11"/>
      <c r="L220" s="11"/>
      <c r="M220" s="11"/>
      <c r="N220" s="16"/>
    </row>
    <row r="221" spans="1:14" ht="15">
      <c r="A221" s="2" t="s">
        <v>60</v>
      </c>
      <c r="B221" s="4" t="s">
        <v>65</v>
      </c>
      <c r="C221" s="1">
        <v>4046</v>
      </c>
      <c r="D221" s="2" t="s">
        <v>71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  <c r="J221" s="12"/>
      <c r="K221" s="12"/>
      <c r="L221" s="11">
        <f>SUM(E221:K221)</f>
        <v>5</v>
      </c>
      <c r="M221" s="11">
        <f>AVERAGE(E221:K221)</f>
        <v>1</v>
      </c>
      <c r="N221" s="16"/>
    </row>
    <row r="222" spans="1:14" ht="15">
      <c r="A222" s="16"/>
      <c r="B222" s="4"/>
      <c r="D222" s="2" t="s">
        <v>72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/>
      <c r="K222" s="11"/>
      <c r="L222" s="11">
        <f>SUM(E222:K222)</f>
        <v>0</v>
      </c>
      <c r="M222" s="11">
        <f>AVERAGE(E222:K222)</f>
        <v>0</v>
      </c>
      <c r="N222" s="16"/>
    </row>
    <row r="223" spans="1:14" ht="15">
      <c r="A223" s="16"/>
      <c r="B223" s="4"/>
      <c r="E223" s="11"/>
      <c r="F223" s="11"/>
      <c r="G223" s="11"/>
      <c r="H223" s="11"/>
      <c r="I223" s="11"/>
      <c r="J223" s="11"/>
      <c r="K223" s="11"/>
      <c r="L223" s="11"/>
      <c r="M223" s="11"/>
      <c r="N223" s="16"/>
    </row>
    <row r="224" spans="1:14" ht="15">
      <c r="A224" s="2" t="s">
        <v>61</v>
      </c>
      <c r="B224" s="4" t="s">
        <v>65</v>
      </c>
      <c r="C224" s="1">
        <v>4047</v>
      </c>
      <c r="D224" s="2" t="s">
        <v>71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  <c r="J224" s="11">
        <v>1</v>
      </c>
      <c r="K224" s="11">
        <v>1</v>
      </c>
      <c r="L224" s="11">
        <f>SUM(E224:K224)</f>
        <v>7</v>
      </c>
      <c r="M224" s="11">
        <f>AVERAGE(E224:K224)</f>
        <v>1</v>
      </c>
      <c r="N224" s="16"/>
    </row>
    <row r="225" spans="1:14" ht="15">
      <c r="A225" s="16"/>
      <c r="B225" s="4"/>
      <c r="D225" s="2" t="s">
        <v>72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f>SUM(E225:K225)</f>
        <v>0</v>
      </c>
      <c r="M225" s="11">
        <f>AVERAGE(E225:K225)</f>
        <v>0</v>
      </c>
      <c r="N225" s="16"/>
    </row>
    <row r="226" spans="1:14" ht="15">
      <c r="A226" s="16"/>
      <c r="B226" s="4"/>
      <c r="E226" s="11"/>
      <c r="F226" s="11"/>
      <c r="G226" s="11"/>
      <c r="H226" s="11"/>
      <c r="I226" s="11"/>
      <c r="J226" s="11"/>
      <c r="K226" s="11"/>
      <c r="L226" s="11"/>
      <c r="M226" s="11"/>
      <c r="N226" s="16"/>
    </row>
    <row r="227" spans="1:14" ht="15.75">
      <c r="A227" s="13" t="s">
        <v>62</v>
      </c>
      <c r="B227" s="14"/>
      <c r="D227" s="13" t="s">
        <v>71</v>
      </c>
      <c r="E227" s="15">
        <f>$E$125+$E$128+$E$131+$E$134+$E$137+$E$140+$E$143+$E$146+$E$149+$E$152+$E$155+$E$158+$E$161+$E$164+$E$167+$E$170+$E$173+$E$176+$E$179+$E$182+$E$185+$E$188+$E$191+$E$194+$E$197+$E$200+$E$203+$E$206+$E$209+$E$212+$E$215+$E$218+$E$221+$E$224</f>
        <v>4288</v>
      </c>
      <c r="F227" s="15">
        <f>$F$125+$F$128+$F$131+$F$134+$F$137+$F$140+$F$143+$F$146+$F$149+$F$152+$F$155+$F$158+$F$161+$F$164+$F$167+$F$170+$F$173+$F$176+$F$179+$F$182+$F$185+$F$188+$F$191+$F$194+$F$197+$F$200+$F$203+$F$206+$F$209+$F$212+$F$215+$F$218+$F$221+$F$224</f>
        <v>4309</v>
      </c>
      <c r="G227" s="15">
        <f>$G$125+$G$128+$G$131+$G$134+$G$137+$G$140+$G$143+$G$146+$G$149+$G$152+$G$155+$G$158+$G$161+$G$164+$G$167+$G$170+$G$173+$G$176+$G$179+$G$182+$G$185+$G$188+$G$191+$G$194+$G$197+$G$200+$G$203+$G$206+$G$209+$G$212+$G$215+$G$218+$G$221+$G$224</f>
        <v>4527</v>
      </c>
      <c r="H227" s="15">
        <f>$H$125+$H$128+$H$131+$H$134+$H$137+$H$140+$H$143+$H$146+$H$149+$H$152+$H$155+$H$158+$H$161+$H$164+$H$167+$H$170+$H$173+$H$176+$H$179+$H$182+$H$185+$H$188+$H$191+$H$194+$H$197+$H$200+$H$203+$H$206+$H$209+$H$212+$H$215+$H$218+$H$221+$H$224</f>
        <v>4163</v>
      </c>
      <c r="I227" s="15">
        <f>$I$125+$I$128+$I$131+$I$134+$I$137+$I$140+$I$143+$I$146+$I$149+$I$152+$I$155+$I$158+$I$161+$I$164+$I$167+$I$170+$I$173+$I$176+$I$179+$I$182+$I$185+$I$188+$I$191+$I$194+$I$197+$I$200+$I$203+$I$206+$I$209+$I$212+$I$215+$I$218+$I$221+$I$224</f>
        <v>4379</v>
      </c>
      <c r="J227" s="15">
        <f>$J$125+$J$128+$J$131+$J$134+$J$137+$J$140+$J$143+$J$146+$J$149+$J$152+$J$155+$J$158+$J$161+$J$164+$J$167+$J$170+$J$173+$J$176+$J$179+$J$182+$J$185+$J$188+$J$191+$J$194+$J$197+$J$200+$J$203+$J$206+$J$209+$J$212+$J$215+$J$218+$J$221+$J$224</f>
        <v>4538</v>
      </c>
      <c r="K227" s="15">
        <f>$K$125+$K$128+$K$131+$K$134+$K$137+$K$140+$K$143+$K$146+$K$149+$K$152+$K$155+$K$158+$K$161+$K$164+$K$167+$K$170+$K$173+$K$176+$K$179+$K$182+$K$185+$K$188+$K$191+$K$194+$K$197+$K$200+$K$203+$K$206+$K$209+$K$212+$K$215+$K$218+$K$221+$K$224</f>
        <v>4417</v>
      </c>
      <c r="L227" s="15">
        <f>$L$125+$L$128+$L$131+$L$134+$L$137+$L$140+$L$143+$L$146+$L$149+$L$152+$L$155+$L$158+$L$161+$L$164+$L$167+$L$170+$L$173+$L$176+$L$179+$L$182+$L$185+$L$188+$L$191+$L$194+$L$197+$L$200+$L$203+$L$206+$L$209+$L$212+$L$215+$L$218+$L$221+$L$224</f>
        <v>30621</v>
      </c>
      <c r="M227" s="15">
        <f>$M$125+$M$128+$M$131+$M$134+$M$137+$M$140+$M$143+$M$146+$M$149+$M$152+$M$155+$M$158+$M$161+$M$164+$M$167+$M$170+$M$173+$M$176+$M$179+$M$182+$M$185+$M$188+$M$191+$M$194+$M$197+$M$200+$M$203+$M$206+$M$209+$M$212+$M$215+$M$218+$M$221+$M$224</f>
        <v>4375.171428571428</v>
      </c>
      <c r="N227" s="16"/>
    </row>
    <row r="228" spans="1:14" ht="15.75">
      <c r="A228" s="16"/>
      <c r="B228" s="4"/>
      <c r="D228" s="13" t="s">
        <v>72</v>
      </c>
      <c r="E228" s="15">
        <f>$E$126+$E$129+$E$132+$E$135+$E$138+$E$141+$E$144+$E$147+$E$150+$E$153+$E$156+$E$159+$E$162+$E$165+$E$168+$E$171+$E$174+$E$177+$E$180+$E$183+$E$186+$E$189+$E$192+$E$195+$E$198+$E$201+$E$204+$E$207+$E$210+$E$213+$E$216+$E$219+$E$222+$E$225</f>
        <v>743765</v>
      </c>
      <c r="F228" s="15">
        <f>$F$126+$F$129+$F$132+$F$135+$F$138+$F$141+$F$144+$F$147+$F$150+$F$153+$F$156+$F$159+$F$162+$F$165+$F$168+$F$171+$F$174+$F$177+$F$180+$F$183+$F$186+$F$189+$F$192+$F$195+$F$198+$F$201+$F$204+$F$207+$F$210+$F$213+$F$216+$F$219+$F$222+$F$225</f>
        <v>752004</v>
      </c>
      <c r="G228" s="15">
        <f>$G$126+$G$129+$G$132+$G$135+$G$138+$G$141+$G$144+$G$147+$G$150+$G$153+$G$156+$G$159+$G$162+$G$165+$G$168+$G$171+$G$174+$G$177+$G$180+$G$183+$G$186+$G$189+$G$192+$G$195+$G$198+$G$201+$G$204+$G$207+$G$210+$G$213+$G$216+$G$219+$G$222+$G$225</f>
        <v>773645</v>
      </c>
      <c r="H228" s="15">
        <f>$H$126+$H$129+$H$132+$H$135+$H$138+$H$141+$H$144+$H$147+$H$150+$H$153+$H$156+$H$159+$H$162+$H$165+$H$168+$H$171+$H$174+$H$177+$H$180+$H$183+$H$186+$H$189+$H$192+$H$195+$H$198+$H$201+$H$204+$H$207+$H$210+$H$213+$H$216+$H$219+$H$222+$H$225</f>
        <v>728198</v>
      </c>
      <c r="I228" s="15">
        <f>$I$126+$I$129+$I$132+$I$135+$I$138+$I$141+$I$144+$I$147+$I$150+$I$153+$I$156+$I$159+$I$162+$I$165+$I$168+$I$171+$I$174+$I$177+$I$180+$I$183+$I$186+$I$189+$I$192+$I$195+$I$198+$I$201+$I$204+$I$207+$I$210+$I$213+$I$216+$I$219+$I$222+$I$225</f>
        <v>747239</v>
      </c>
      <c r="J228" s="15">
        <f>$J$126+$J$129+$J$132+$J$135+$J$138+$J$141+$J$144+$J$147+$J$150+$J$153+$J$156+$J$159+$J$162+$J$165+$J$168+$J$171+$J$174+$J$177+$J$180+$J$183+$J$186+$J$189+$J$192+$J$195+$J$198+$J$201+$J$204+$J$207+$J$210+$J$213+$J$216+$J$219+$J$222+$J$225</f>
        <v>744956</v>
      </c>
      <c r="K228" s="15">
        <f>$K$126+$K$129+$K$132+$K$135+$K$138+$K$141+$K$144+$K$147+$K$150+$K$153+$K$156+$K$159+$K$162+$K$165+$K$168+$K$171+$K$174+$K$177+$K$180+$K$183+$K$186+$K$189+$K$192+$K$195+$K$198+$K$201+$K$204+$K$207+$K$210+$K$213+$K$216+$K$219+$K$222+$K$225</f>
        <v>746464</v>
      </c>
      <c r="L228" s="15">
        <f>$L$126+$L$129+$L$132+$L$135+$L$138+$L$141+$L$144+$L$147+$L$150+$L$153+$L$156+$L$159+$L$162+$L$165+$L$168+$L$171+$L$174+$L$177+$L$180+$L$183+$L$186+$L$189+$L$192+$L$195+$L$198+$L$201+$L$204+$L$207+$L$210+$L$213+$L$216+$L$219+$L$222+$L$225</f>
        <v>5236271</v>
      </c>
      <c r="M228" s="15">
        <f>$M$126+$M$129+$M$132+$M$135+$M$138+$M$141+$M$144+$M$147+$M$150+$M$153+$M$156+$M$159+$M$162+$M$165+$M$168+$M$171+$M$174+$M$177+$M$180+$M$183+$M$186+$M$189+$M$192+$M$195+$M$198+$M$201+$M$204+$M$207+$M$210+$M$213+$M$216+$M$219+$M$222+$M$225</f>
        <v>748120.142857143</v>
      </c>
      <c r="N228" s="16"/>
    </row>
    <row r="229" spans="1:14" ht="15">
      <c r="A229" s="16"/>
      <c r="B229" s="4"/>
      <c r="E229" s="11"/>
      <c r="F229" s="11"/>
      <c r="G229" s="11"/>
      <c r="H229" s="11"/>
      <c r="I229" s="11"/>
      <c r="J229" s="11"/>
      <c r="K229" s="11"/>
      <c r="N229" s="16"/>
    </row>
    <row r="230" spans="1:14" ht="15.75">
      <c r="A230" s="13" t="s">
        <v>63</v>
      </c>
      <c r="B230" s="14"/>
      <c r="D230" s="13" t="s">
        <v>71</v>
      </c>
      <c r="E230" s="15">
        <f>$E$227+$E$121+$E$77+$E$54</f>
        <v>111444</v>
      </c>
      <c r="F230" s="15">
        <f>$F$227+$F$121+$F$77+$F$54</f>
        <v>113969.5</v>
      </c>
      <c r="G230" s="15">
        <f>$G$227+$G$121+$G$77+$G$54</f>
        <v>116692</v>
      </c>
      <c r="H230" s="15">
        <f>$H$227+$H$121+$H$77+$H$54</f>
        <v>106550</v>
      </c>
      <c r="I230" s="15">
        <f>$I$227+$I$121+$I$77+$I$54</f>
        <v>113277</v>
      </c>
      <c r="J230" s="15">
        <f>$J$227+$J$121+$J$77+$J$54</f>
        <v>114537</v>
      </c>
      <c r="K230" s="15">
        <f>$K$227+$K$121+$K$77+$K$54</f>
        <v>115101</v>
      </c>
      <c r="L230" s="15">
        <f>$L$227+$L$121+$L$77+$L$54</f>
        <v>791570.5</v>
      </c>
      <c r="M230" s="15">
        <f>$M$227+$M$121+$M$77+$M$54</f>
        <v>113083.74285714285</v>
      </c>
      <c r="N230" s="16"/>
    </row>
    <row r="231" spans="1:14" ht="15.75">
      <c r="A231" s="16"/>
      <c r="B231" s="4"/>
      <c r="D231" s="13" t="s">
        <v>86</v>
      </c>
      <c r="E231" s="15">
        <f>$E$228+$E$122+$E$78+$E$55</f>
        <v>159479108</v>
      </c>
      <c r="F231" s="15">
        <f>$F$228+$F$122+$F$78+$F$55</f>
        <v>146184469.5</v>
      </c>
      <c r="G231" s="15">
        <f>$G$228+$G$122+$G$78+$G$55</f>
        <v>134408772</v>
      </c>
      <c r="H231" s="15">
        <f>$H$228+$H$122+$H$78+$H$55</f>
        <v>122372470</v>
      </c>
      <c r="I231" s="15">
        <f>$I$228+$I$122+$I$78+$I$55</f>
        <v>123192638</v>
      </c>
      <c r="J231" s="15">
        <f>$J$228+$J$122+$J$78+$J$55</f>
        <v>131241783</v>
      </c>
      <c r="K231" s="15">
        <f>$K$228+$K$122+$K$78+$K$55</f>
        <v>135511775</v>
      </c>
      <c r="L231" s="15">
        <f>$L$228+$L$122+$L$78+$L$55</f>
        <v>952391015.5</v>
      </c>
      <c r="M231" s="15">
        <f>$M$228+$M$122+$M$78+$M$55</f>
        <v>136056612.55952382</v>
      </c>
      <c r="N231" s="16"/>
    </row>
    <row r="232" spans="1:14" ht="15">
      <c r="A232" s="16"/>
      <c r="B232" s="4"/>
      <c r="E232" s="11"/>
      <c r="F232" s="11"/>
      <c r="G232" s="11"/>
      <c r="H232" s="11"/>
      <c r="I232" s="11"/>
      <c r="J232" s="11"/>
      <c r="K232" s="11"/>
      <c r="N232" s="16"/>
    </row>
    <row r="233" spans="1:14" ht="15">
      <c r="A233" s="16"/>
      <c r="B233" s="4"/>
      <c r="E233" s="11"/>
      <c r="F233" s="11"/>
      <c r="G233" s="11"/>
      <c r="H233" s="11"/>
      <c r="I233" s="11"/>
      <c r="J233" s="11"/>
      <c r="K233" s="11"/>
      <c r="N233" s="16"/>
    </row>
    <row r="234" spans="1:14" ht="15">
      <c r="A234" s="16"/>
      <c r="B234" s="4"/>
      <c r="E234" s="11"/>
      <c r="F234" s="11"/>
      <c r="G234" s="11"/>
      <c r="H234" s="11"/>
      <c r="I234" s="11"/>
      <c r="J234" s="11"/>
      <c r="K234" s="11"/>
      <c r="N234" s="16"/>
    </row>
    <row r="235" spans="1:14" ht="15">
      <c r="A235" s="2" t="s">
        <v>107</v>
      </c>
      <c r="B235" s="4"/>
      <c r="E235" s="11"/>
      <c r="F235" s="11"/>
      <c r="G235" s="11"/>
      <c r="H235" s="11"/>
      <c r="I235" s="11"/>
      <c r="J235" s="11"/>
      <c r="K235" s="11"/>
      <c r="N235" s="16"/>
    </row>
    <row r="236" spans="1:14" ht="15">
      <c r="A236" s="2" t="s">
        <v>103</v>
      </c>
      <c r="N236" s="3"/>
    </row>
    <row r="237" ht="15">
      <c r="A237" s="2" t="s">
        <v>104</v>
      </c>
    </row>
    <row r="238" ht="15">
      <c r="A238" s="1" t="s">
        <v>105</v>
      </c>
    </row>
  </sheetData>
  <printOptions/>
  <pageMargins left="0.5" right="0.5" top="0.5" bottom="0.5" header="0" footer="0"/>
  <pageSetup horizontalDpi="300" verticalDpi="300" orientation="landscape" scale="48" r:id="rId1"/>
  <rowBreaks count="54" manualBreakCount="54">
    <brk id="13" min="14" max="15" man="1"/>
    <brk id="16" min="17" max="18" man="1"/>
    <brk id="19" min="20" max="21" man="1"/>
    <brk id="22" min="23" max="24" man="1"/>
    <brk id="25" min="26" max="27" man="1"/>
    <brk id="28" min="29" max="30" man="1"/>
    <brk id="31" min="32" max="33" man="1"/>
    <brk id="34" min="35" max="36" man="1"/>
    <brk id="37" min="38" max="39" man="1"/>
    <brk id="40" min="41" max="42" man="1"/>
    <brk id="43" min="44" max="45" man="1"/>
    <brk id="46" min="47" max="48" man="1"/>
    <brk id="49" min="50" max="51" man="1"/>
    <brk id="52" min="53" max="54" man="1"/>
    <brk id="55" min="56" max="25972" man="1"/>
    <brk id="55" max="12" man="1"/>
    <brk id="122" max="12" man="1"/>
    <brk id="193" max="12" man="1"/>
    <brk id="8306" min="25928" max="29793" man="1"/>
    <brk id="28265" max="7271" man="1"/>
    <brk id="25938" min="25956" max="26995" man="1"/>
    <brk id="29806" min="8300" max="24937" man="1"/>
    <brk id="25938" min="25970" max="26996" man="1"/>
    <brk id="8292" min="27760" max="27973" man="1"/>
    <brk id="31087" min="15" max="25957" man="1"/>
    <brk id="20992" min="25705" max="29541" man="1"/>
    <brk id="28261" min="26996" max="27745" man="1"/>
    <brk id="21536" min="28" max="21839" man="1"/>
    <brk id="20992" min="25705" max="29541" man="1"/>
    <brk id="28261" min="26996" max="27745" man="1"/>
    <brk id="19488" min="8236" max="21065" man="1"/>
    <brk id="8240" min="8237" max="12341" man="1"/>
    <brk id="8229" min="7495" max="20550" man="1"/>
    <brk id="25956" min="24937" max="29806" man="1"/>
    <brk id="8300" min="11346" max="18764" man="1"/>
    <brk id="13600" min="8237" max="8241" man="1"/>
    <brk id="13623" min="8229" max="20550" man="1"/>
    <brk id="7751" max="25938" man="1"/>
    <brk id="26995" min="25956" max="29806" man="1"/>
    <brk id="24937" min="8300" max="18764" man="1"/>
    <brk id="11346" min="8246" max="14112" man="1"/>
    <brk id="8237" min="9520" max="12337" man="1"/>
    <brk id="17952" min="31" max="18256" man="1"/>
    <brk id="20992" min="25705" max="29541" man="1"/>
    <brk id="28261" min="26996" max="27745" man="1"/>
    <brk id="19488" min="8236" max="21065" man="1"/>
    <brk id="12337" min="8237" max="8241" man="1"/>
    <brk id="13617" min="9520" max="17952" man="1"/>
    <brk id="18256" min="31" max="20992" man="1"/>
    <brk id="29541" min="25705" max="28261" man="1"/>
    <brk id="26996" min="21280" max="27745" man="1"/>
    <brk id="24944" min="18464" max="25955" man="1"/>
    <brk id="24933" min="26478" max="26996" man="1"/>
    <brk id="11552" min="17696" max="213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showOutlineSymbols="0" zoomScale="87" zoomScaleNormal="87" workbookViewId="0" topLeftCell="A17">
      <selection activeCell="A43" sqref="A43"/>
    </sheetView>
  </sheetViews>
  <sheetFormatPr defaultColWidth="8.88671875" defaultRowHeight="15"/>
  <cols>
    <col min="1" max="1" width="37.6640625" style="1" customWidth="1"/>
    <col min="2" max="2" width="6.6640625" style="1" customWidth="1"/>
    <col min="3" max="9" width="12.6640625" style="1" customWidth="1"/>
    <col min="10" max="10" width="13.6640625" style="1" customWidth="1"/>
    <col min="11" max="11" width="12.6640625" style="1" customWidth="1"/>
    <col min="12" max="16384" width="9.6640625" style="1" customWidth="1"/>
  </cols>
  <sheetData>
    <row r="1" ht="15">
      <c r="A1" s="2" t="s">
        <v>0</v>
      </c>
    </row>
    <row r="3" ht="15">
      <c r="A3" s="2" t="s">
        <v>96</v>
      </c>
    </row>
    <row r="4" spans="3:11" ht="15">
      <c r="C4" s="5" t="s">
        <v>87</v>
      </c>
      <c r="D4" s="5" t="s">
        <v>88</v>
      </c>
      <c r="E4" s="5" t="s">
        <v>89</v>
      </c>
      <c r="F4" s="5" t="s">
        <v>90</v>
      </c>
      <c r="G4" s="5" t="s">
        <v>91</v>
      </c>
      <c r="H4" s="5" t="s">
        <v>92</v>
      </c>
      <c r="I4" s="5" t="s">
        <v>93</v>
      </c>
      <c r="J4" s="6" t="s">
        <v>94</v>
      </c>
      <c r="K4" s="6" t="s">
        <v>95</v>
      </c>
    </row>
    <row r="5" spans="1:11" ht="15">
      <c r="A5" s="2" t="s">
        <v>14</v>
      </c>
      <c r="B5" s="2" t="s">
        <v>71</v>
      </c>
      <c r="C5" s="10">
        <v>92019</v>
      </c>
      <c r="D5" s="10">
        <v>94204.5</v>
      </c>
      <c r="E5" s="10">
        <v>96390</v>
      </c>
      <c r="F5" s="10">
        <v>87724</v>
      </c>
      <c r="G5" s="10">
        <v>93488</v>
      </c>
      <c r="H5" s="10">
        <v>94500</v>
      </c>
      <c r="I5" s="10">
        <v>95080</v>
      </c>
      <c r="J5" s="10">
        <v>653405.5</v>
      </c>
      <c r="K5" s="10">
        <v>93345.14285714284</v>
      </c>
    </row>
    <row r="6" spans="2:11" ht="15">
      <c r="B6" s="2" t="s">
        <v>72</v>
      </c>
      <c r="C6" s="11">
        <v>63170737</v>
      </c>
      <c r="D6" s="11">
        <v>57735071.5</v>
      </c>
      <c r="E6" s="11">
        <v>52299406</v>
      </c>
      <c r="F6" s="11">
        <v>45107596</v>
      </c>
      <c r="G6" s="11">
        <v>43252108</v>
      </c>
      <c r="H6" s="11">
        <v>42387210</v>
      </c>
      <c r="I6" s="11">
        <v>43573006</v>
      </c>
      <c r="J6" s="11">
        <v>347525134.5</v>
      </c>
      <c r="K6" s="11">
        <v>49647119.559523806</v>
      </c>
    </row>
    <row r="7" spans="3:11" ht="15">
      <c r="C7" s="11"/>
      <c r="D7" s="11"/>
      <c r="E7" s="11"/>
      <c r="F7" s="11"/>
      <c r="G7" s="11"/>
      <c r="H7" s="11"/>
      <c r="I7" s="11"/>
      <c r="J7" s="11"/>
      <c r="K7" s="11"/>
    </row>
    <row r="8" spans="1:11" ht="15">
      <c r="A8" s="2" t="s">
        <v>21</v>
      </c>
      <c r="B8" s="2" t="s">
        <v>71</v>
      </c>
      <c r="C8" s="17">
        <v>13829</v>
      </c>
      <c r="D8" s="17">
        <v>14140</v>
      </c>
      <c r="E8" s="17">
        <v>14451</v>
      </c>
      <c r="F8" s="17">
        <v>13369</v>
      </c>
      <c r="G8" s="17">
        <v>14046</v>
      </c>
      <c r="H8" s="17">
        <v>14155</v>
      </c>
      <c r="I8" s="17">
        <v>14202</v>
      </c>
      <c r="J8" s="17">
        <v>98192</v>
      </c>
      <c r="K8" s="17">
        <v>14027.42857142857</v>
      </c>
    </row>
    <row r="9" spans="2:11" ht="15">
      <c r="B9" s="2" t="s">
        <v>72</v>
      </c>
      <c r="C9" s="17">
        <v>18155792</v>
      </c>
      <c r="D9" s="17">
        <v>16609545.5</v>
      </c>
      <c r="E9" s="17">
        <v>15063299</v>
      </c>
      <c r="F9" s="17">
        <v>13190079</v>
      </c>
      <c r="G9" s="17">
        <v>13017028</v>
      </c>
      <c r="H9" s="17">
        <v>13289798</v>
      </c>
      <c r="I9" s="17">
        <v>15010879</v>
      </c>
      <c r="J9" s="17">
        <v>104336420.5</v>
      </c>
      <c r="K9" s="17">
        <v>14905202.92857143</v>
      </c>
    </row>
    <row r="10" spans="3:11" ht="15"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>
      <c r="A11" s="2" t="s">
        <v>62</v>
      </c>
      <c r="B11" s="2" t="s">
        <v>71</v>
      </c>
      <c r="C11" s="11">
        <v>4288</v>
      </c>
      <c r="D11" s="11">
        <v>4309</v>
      </c>
      <c r="E11" s="11">
        <v>4527</v>
      </c>
      <c r="F11" s="11">
        <v>4163</v>
      </c>
      <c r="G11" s="11">
        <v>4379</v>
      </c>
      <c r="H11" s="11">
        <v>4538</v>
      </c>
      <c r="I11" s="11">
        <v>4417</v>
      </c>
      <c r="J11" s="11">
        <v>30621</v>
      </c>
      <c r="K11" s="11">
        <v>4375.171428571428</v>
      </c>
    </row>
    <row r="12" spans="2:11" ht="15">
      <c r="B12" s="2" t="s">
        <v>72</v>
      </c>
      <c r="C12" s="11">
        <v>743765</v>
      </c>
      <c r="D12" s="11">
        <v>752004</v>
      </c>
      <c r="E12" s="11">
        <v>773645</v>
      </c>
      <c r="F12" s="11">
        <v>728198</v>
      </c>
      <c r="G12" s="11">
        <v>747239</v>
      </c>
      <c r="H12" s="11">
        <v>744956</v>
      </c>
      <c r="I12" s="11">
        <v>746464</v>
      </c>
      <c r="J12" s="11">
        <v>5236271</v>
      </c>
      <c r="K12" s="11">
        <v>748120.142857143</v>
      </c>
    </row>
    <row r="13" spans="1:11" ht="15.75">
      <c r="A13" s="13"/>
      <c r="B13" s="13"/>
      <c r="J13" s="17"/>
      <c r="K13" s="17"/>
    </row>
    <row r="14" spans="1:11" ht="15.75">
      <c r="A14" s="13" t="s">
        <v>97</v>
      </c>
      <c r="B14" s="13" t="s">
        <v>71</v>
      </c>
      <c r="C14" s="15">
        <f>$C$5+$C$8+$C$11</f>
        <v>110136</v>
      </c>
      <c r="D14" s="15">
        <f>$D$5+$D$8+$D$11</f>
        <v>112653.5</v>
      </c>
      <c r="E14" s="15">
        <f>$E$5+$E$8+$E$11</f>
        <v>115368</v>
      </c>
      <c r="F14" s="15">
        <f>$F$5+$F$8+$F$11</f>
        <v>105256</v>
      </c>
      <c r="G14" s="15">
        <f>$G$5+$G$8+$G$11</f>
        <v>111913</v>
      </c>
      <c r="H14" s="15">
        <f>$H$5+$H$8+$H$11</f>
        <v>113193</v>
      </c>
      <c r="I14" s="15">
        <f>$I$5+$I$8+$I$11</f>
        <v>113699</v>
      </c>
      <c r="J14" s="15">
        <f>$J$5+$J$8+$J$11</f>
        <v>782218.5</v>
      </c>
      <c r="K14" s="15">
        <f>$K$5+$K$8+$K$11</f>
        <v>111747.74285714283</v>
      </c>
    </row>
    <row r="15" spans="1:11" ht="15.75">
      <c r="A15" s="13"/>
      <c r="B15" s="13" t="s">
        <v>72</v>
      </c>
      <c r="C15" s="15">
        <f>$C$6+$C$9+$C$12</f>
        <v>82070294</v>
      </c>
      <c r="D15" s="15">
        <f>$D$6+$D$9+$D$12</f>
        <v>75096621</v>
      </c>
      <c r="E15" s="15">
        <f>$E$6+$E$9+$E$12</f>
        <v>68136350</v>
      </c>
      <c r="F15" s="15">
        <f>$F$6+$F$9+$F$12</f>
        <v>59025873</v>
      </c>
      <c r="G15" s="15">
        <f>$G$6+$G$9+$G$12</f>
        <v>57016375</v>
      </c>
      <c r="H15" s="15">
        <f>$H$6+$H$9+$H$12</f>
        <v>56421964</v>
      </c>
      <c r="I15" s="15">
        <f>$I$6+$I$9+$I$12</f>
        <v>59330349</v>
      </c>
      <c r="J15" s="15">
        <f>$J$6+$J$9+$J$12</f>
        <v>457097826</v>
      </c>
      <c r="K15" s="15">
        <f>$K$6+$K$9+$K$12</f>
        <v>65300442.63095238</v>
      </c>
    </row>
    <row r="16" spans="1:11" ht="15.75">
      <c r="A16" s="13"/>
      <c r="B16" s="13"/>
      <c r="J16" s="17"/>
      <c r="K16" s="17"/>
    </row>
    <row r="17" spans="2:11" ht="15.75">
      <c r="B17" s="13"/>
      <c r="J17" s="17"/>
      <c r="K17" s="17"/>
    </row>
    <row r="18" spans="1:11" ht="15">
      <c r="A18" s="2" t="s">
        <v>22</v>
      </c>
      <c r="B18" s="2" t="s">
        <v>71</v>
      </c>
      <c r="C18" s="11">
        <v>1170</v>
      </c>
      <c r="D18" s="11">
        <v>1173</v>
      </c>
      <c r="E18" s="11">
        <v>1176</v>
      </c>
      <c r="F18" s="11">
        <v>1164</v>
      </c>
      <c r="G18" s="11">
        <v>1216</v>
      </c>
      <c r="H18" s="11">
        <v>1196</v>
      </c>
      <c r="I18" s="11">
        <v>1248</v>
      </c>
      <c r="J18" s="11">
        <v>8343</v>
      </c>
      <c r="K18" s="11">
        <v>1191.857142857143</v>
      </c>
    </row>
    <row r="19" spans="2:11" ht="15">
      <c r="B19" s="2" t="s">
        <v>72</v>
      </c>
      <c r="C19" s="11">
        <v>29205691</v>
      </c>
      <c r="D19" s="11">
        <v>26367606.5</v>
      </c>
      <c r="E19" s="11">
        <v>23529522</v>
      </c>
      <c r="F19" s="11">
        <v>23145798</v>
      </c>
      <c r="G19" s="11">
        <v>23530331</v>
      </c>
      <c r="H19" s="11">
        <v>23531534</v>
      </c>
      <c r="I19" s="11">
        <v>26969059</v>
      </c>
      <c r="J19" s="11">
        <v>176279541.5</v>
      </c>
      <c r="K19" s="11">
        <v>25182791.64285714</v>
      </c>
    </row>
    <row r="20" spans="3:11" ht="15">
      <c r="C20" s="11"/>
      <c r="D20" s="11"/>
      <c r="E20" s="11"/>
      <c r="F20" s="11"/>
      <c r="G20" s="11"/>
      <c r="H20" s="11"/>
      <c r="I20" s="11"/>
      <c r="J20" s="17"/>
      <c r="K20" s="17"/>
    </row>
    <row r="21" spans="1:11" ht="15">
      <c r="A21" s="2" t="s">
        <v>23</v>
      </c>
      <c r="B21" s="2" t="s">
        <v>71</v>
      </c>
      <c r="C21" s="11">
        <v>100</v>
      </c>
      <c r="D21" s="11">
        <v>102.5</v>
      </c>
      <c r="E21" s="11">
        <v>105</v>
      </c>
      <c r="F21" s="11">
        <v>109</v>
      </c>
      <c r="G21" s="11">
        <v>110</v>
      </c>
      <c r="H21" s="11">
        <v>109</v>
      </c>
      <c r="I21" s="11">
        <v>116</v>
      </c>
      <c r="J21" s="11">
        <v>751.5</v>
      </c>
      <c r="K21" s="11">
        <v>107.35714285714286</v>
      </c>
    </row>
    <row r="22" spans="2:11" ht="15">
      <c r="B22" s="2" t="s">
        <v>72</v>
      </c>
      <c r="C22" s="11">
        <v>6251246</v>
      </c>
      <c r="D22" s="11">
        <v>5803779</v>
      </c>
      <c r="E22" s="11">
        <v>5356312</v>
      </c>
      <c r="F22" s="11">
        <v>7294802</v>
      </c>
      <c r="G22" s="11">
        <v>6305488</v>
      </c>
      <c r="H22" s="11">
        <v>6921270</v>
      </c>
      <c r="I22" s="11">
        <v>6990293</v>
      </c>
      <c r="J22" s="11">
        <v>44923190</v>
      </c>
      <c r="K22" s="11">
        <v>6417598.571428572</v>
      </c>
    </row>
    <row r="23" spans="10:11" ht="15">
      <c r="J23" s="17"/>
      <c r="K23" s="17"/>
    </row>
    <row r="24" spans="1:11" ht="15.75">
      <c r="A24" s="13" t="s">
        <v>98</v>
      </c>
      <c r="B24" s="13" t="s">
        <v>71</v>
      </c>
      <c r="C24" s="15">
        <f>$C$18+$C$21</f>
        <v>1270</v>
      </c>
      <c r="D24" s="15">
        <f>$D$18+$D$21</f>
        <v>1275.5</v>
      </c>
      <c r="E24" s="15">
        <f>$E$18+$E$21</f>
        <v>1281</v>
      </c>
      <c r="F24" s="15">
        <f>$F$18+$F$21</f>
        <v>1273</v>
      </c>
      <c r="G24" s="15">
        <f>$G$18+$G$21</f>
        <v>1326</v>
      </c>
      <c r="H24" s="15">
        <f>$H$18+$H$21</f>
        <v>1305</v>
      </c>
      <c r="I24" s="15">
        <f>$I$18+$I$21</f>
        <v>1364</v>
      </c>
      <c r="J24" s="15">
        <f>$J$18+$J$21</f>
        <v>9094.5</v>
      </c>
      <c r="K24" s="15">
        <f>$K$18+$K$21</f>
        <v>1299.2142857142858</v>
      </c>
    </row>
    <row r="25" spans="1:11" ht="15.75">
      <c r="A25" s="13"/>
      <c r="B25" s="13" t="s">
        <v>72</v>
      </c>
      <c r="C25" s="15">
        <f>$C$19+$C$22</f>
        <v>35456937</v>
      </c>
      <c r="D25" s="15">
        <f>$D$19+$D$22</f>
        <v>32171385.5</v>
      </c>
      <c r="E25" s="15">
        <f>$E$19+$E$22</f>
        <v>28885834</v>
      </c>
      <c r="F25" s="15">
        <f>$F$19+$F$22</f>
        <v>30440600</v>
      </c>
      <c r="G25" s="15">
        <f>$G$19+$G$22</f>
        <v>29835819</v>
      </c>
      <c r="H25" s="15">
        <f>$H$19+$H$22</f>
        <v>30452804</v>
      </c>
      <c r="I25" s="15">
        <f>$I$19+$I$22</f>
        <v>33959352</v>
      </c>
      <c r="J25" s="15">
        <f>$J$19+$J$22</f>
        <v>221202731.5</v>
      </c>
      <c r="K25" s="15">
        <f>$K$19+$K$22</f>
        <v>31600390.214285713</v>
      </c>
    </row>
    <row r="26" spans="10:11" ht="15">
      <c r="J26" s="17"/>
      <c r="K26" s="17"/>
    </row>
    <row r="27" spans="1:11" ht="15">
      <c r="A27" s="2" t="s">
        <v>24</v>
      </c>
      <c r="B27" s="2" t="s">
        <v>71</v>
      </c>
      <c r="C27" s="11">
        <v>25</v>
      </c>
      <c r="D27" s="11">
        <v>25.5</v>
      </c>
      <c r="E27" s="11">
        <v>26</v>
      </c>
      <c r="F27" s="11">
        <v>13</v>
      </c>
      <c r="G27" s="11">
        <v>23</v>
      </c>
      <c r="H27" s="11">
        <v>23</v>
      </c>
      <c r="I27" s="11">
        <v>23</v>
      </c>
      <c r="J27" s="11">
        <v>158.5</v>
      </c>
      <c r="K27" s="11">
        <v>22.642857142857142</v>
      </c>
    </row>
    <row r="28" spans="2:11" ht="15">
      <c r="B28" s="2" t="s">
        <v>72</v>
      </c>
      <c r="C28" s="11">
        <v>18782880</v>
      </c>
      <c r="D28" s="11">
        <v>18004900</v>
      </c>
      <c r="E28" s="11">
        <v>17226920</v>
      </c>
      <c r="F28" s="11">
        <v>9321400</v>
      </c>
      <c r="G28" s="11">
        <v>13064360</v>
      </c>
      <c r="H28" s="11">
        <v>19015920</v>
      </c>
      <c r="I28" s="11">
        <v>13135280</v>
      </c>
      <c r="J28" s="11">
        <v>108551660</v>
      </c>
      <c r="K28" s="11">
        <v>15507380</v>
      </c>
    </row>
    <row r="29" spans="3:11" ht="15">
      <c r="C29" s="11"/>
      <c r="D29" s="11"/>
      <c r="E29" s="11"/>
      <c r="F29" s="11"/>
      <c r="G29" s="11"/>
      <c r="H29" s="11"/>
      <c r="I29" s="11"/>
      <c r="J29" s="17"/>
      <c r="K29" s="17"/>
    </row>
    <row r="30" spans="1:11" ht="15">
      <c r="A30" s="2" t="s">
        <v>99</v>
      </c>
      <c r="B30" s="2" t="s">
        <v>71</v>
      </c>
      <c r="C30" s="11">
        <v>9</v>
      </c>
      <c r="D30" s="11">
        <v>11</v>
      </c>
      <c r="E30" s="11">
        <v>13</v>
      </c>
      <c r="F30" s="11">
        <v>4</v>
      </c>
      <c r="G30" s="11">
        <v>11</v>
      </c>
      <c r="H30" s="11">
        <v>12</v>
      </c>
      <c r="I30" s="11">
        <v>11</v>
      </c>
      <c r="J30" s="11">
        <v>71</v>
      </c>
      <c r="K30" s="11">
        <v>10.142857142857142</v>
      </c>
    </row>
    <row r="31" spans="2:11" ht="15">
      <c r="B31" s="2" t="s">
        <v>72</v>
      </c>
      <c r="C31" s="11">
        <v>3837875</v>
      </c>
      <c r="D31" s="11">
        <v>3628875</v>
      </c>
      <c r="E31" s="11">
        <v>3419875</v>
      </c>
      <c r="F31" s="11">
        <v>3892000</v>
      </c>
      <c r="G31" s="11">
        <v>4170400</v>
      </c>
      <c r="H31" s="11">
        <v>7082800</v>
      </c>
      <c r="I31" s="11">
        <v>7051375</v>
      </c>
      <c r="J31" s="11">
        <v>33083200</v>
      </c>
      <c r="K31" s="11">
        <v>4726171.428571428</v>
      </c>
    </row>
    <row r="32" spans="3:11" ht="15">
      <c r="C32" s="11"/>
      <c r="D32" s="11"/>
      <c r="E32" s="11"/>
      <c r="F32" s="11"/>
      <c r="G32" s="11"/>
      <c r="H32" s="11"/>
      <c r="I32" s="11"/>
      <c r="J32" s="17"/>
      <c r="K32" s="17"/>
    </row>
    <row r="33" spans="1:11" ht="15">
      <c r="A33" s="2" t="s">
        <v>100</v>
      </c>
      <c r="B33" s="2" t="s">
        <v>71</v>
      </c>
      <c r="C33" s="11">
        <v>4</v>
      </c>
      <c r="D33" s="11">
        <v>4</v>
      </c>
      <c r="E33" s="11">
        <v>4</v>
      </c>
      <c r="F33" s="11">
        <v>4</v>
      </c>
      <c r="G33" s="11">
        <v>4</v>
      </c>
      <c r="H33" s="11">
        <v>4</v>
      </c>
      <c r="I33" s="11">
        <v>4</v>
      </c>
      <c r="J33" s="17">
        <f>SUM(C33:I33)</f>
        <v>28</v>
      </c>
      <c r="K33" s="17">
        <f>AVERAGE(C33:I33)</f>
        <v>4</v>
      </c>
    </row>
    <row r="34" spans="2:11" ht="15">
      <c r="B34" s="2" t="s">
        <v>72</v>
      </c>
      <c r="C34" s="11">
        <v>19331122</v>
      </c>
      <c r="D34" s="11">
        <v>17282688</v>
      </c>
      <c r="E34" s="11">
        <v>16739793</v>
      </c>
      <c r="F34" s="11">
        <v>19692597</v>
      </c>
      <c r="G34" s="11">
        <v>19105684</v>
      </c>
      <c r="H34" s="11">
        <v>18268295</v>
      </c>
      <c r="I34" s="11">
        <v>22035419</v>
      </c>
      <c r="J34" s="17">
        <f>SUM(C34:I34)</f>
        <v>132455598</v>
      </c>
      <c r="K34" s="17">
        <f>AVERAGE(C34:I34)</f>
        <v>18922228.285714287</v>
      </c>
    </row>
    <row r="35" spans="10:11" ht="15">
      <c r="J35" s="17"/>
      <c r="K35" s="17"/>
    </row>
    <row r="36" spans="1:11" ht="15.75">
      <c r="A36" s="13" t="s">
        <v>101</v>
      </c>
      <c r="B36" s="13" t="s">
        <v>71</v>
      </c>
      <c r="C36" s="15">
        <f>$C$27+$C$30+$C$33</f>
        <v>38</v>
      </c>
      <c r="D36" s="15">
        <f>$D$27+$D$30+$D$33</f>
        <v>40.5</v>
      </c>
      <c r="E36" s="15">
        <f>$E$27+$E$30+$E$33</f>
        <v>43</v>
      </c>
      <c r="F36" s="15">
        <f>$F$27+$F$30+$F$33</f>
        <v>21</v>
      </c>
      <c r="G36" s="15">
        <f>$G$27+$G$30+$G$33</f>
        <v>38</v>
      </c>
      <c r="H36" s="15">
        <f>$H$27+$H$30+$H$33</f>
        <v>39</v>
      </c>
      <c r="I36" s="15">
        <f>$I$27+$I$30+$I$33</f>
        <v>38</v>
      </c>
      <c r="J36" s="15">
        <f>$J$27+$J$30+$J$33</f>
        <v>257.5</v>
      </c>
      <c r="K36" s="15">
        <f>$K$27+$K$30+$K$33</f>
        <v>36.785714285714285</v>
      </c>
    </row>
    <row r="37" spans="1:11" ht="15.75">
      <c r="A37" s="13"/>
      <c r="B37" s="13" t="s">
        <v>72</v>
      </c>
      <c r="C37" s="15">
        <f>$C$28+$C$31+$C$34</f>
        <v>41951877</v>
      </c>
      <c r="D37" s="15">
        <f>$D$28+$D$31+$D$34</f>
        <v>38916463</v>
      </c>
      <c r="E37" s="15">
        <f>$E$28+$E$31+$E$34</f>
        <v>37386588</v>
      </c>
      <c r="F37" s="15">
        <f>$F$28+$F$31+$F$34</f>
        <v>32905997</v>
      </c>
      <c r="G37" s="15">
        <f>$G$28+$G$31+$G$34</f>
        <v>36340444</v>
      </c>
      <c r="H37" s="15">
        <f>$H$28+$H$31+$H$34</f>
        <v>44367015</v>
      </c>
      <c r="I37" s="15">
        <f>$I$28+$I$31+$I$34</f>
        <v>42222074</v>
      </c>
      <c r="J37" s="15">
        <f>$J$28+$J$31+$J$34</f>
        <v>274090458</v>
      </c>
      <c r="K37" s="15">
        <f>$K$28+$K$31+$K$34</f>
        <v>39155779.71428572</v>
      </c>
    </row>
    <row r="38" spans="1:11" ht="15.75">
      <c r="A38" s="13"/>
      <c r="B38" s="13"/>
      <c r="J38" s="17"/>
      <c r="K38" s="17"/>
    </row>
    <row r="39" spans="1:11" ht="15.75">
      <c r="A39" s="13" t="s">
        <v>63</v>
      </c>
      <c r="B39" s="13" t="s">
        <v>71</v>
      </c>
      <c r="C39" s="15">
        <f>$C$14+$C$24+$C$36</f>
        <v>111444</v>
      </c>
      <c r="D39" s="15">
        <f>$D$14+$D$24+$D$36</f>
        <v>113969.5</v>
      </c>
      <c r="E39" s="15">
        <f>$E$14+$E$24+$E$36</f>
        <v>116692</v>
      </c>
      <c r="F39" s="15">
        <f>$F$14+$F$24+$F$36</f>
        <v>106550</v>
      </c>
      <c r="G39" s="15">
        <f>$G$14+$G$24+$G$36</f>
        <v>113277</v>
      </c>
      <c r="H39" s="15">
        <f>$H$14+$H$24+$H$36</f>
        <v>114537</v>
      </c>
      <c r="I39" s="15">
        <f>$I$14+$I$24+$I$36</f>
        <v>115101</v>
      </c>
      <c r="J39" s="15">
        <f>$J$14+$J$24+$J$36</f>
        <v>791570.5</v>
      </c>
      <c r="K39" s="15">
        <f>$K$14+$K$24+$K$36</f>
        <v>113083.74285714283</v>
      </c>
    </row>
    <row r="40" spans="2:11" ht="15.75">
      <c r="B40" s="13" t="s">
        <v>72</v>
      </c>
      <c r="C40" s="15">
        <f>$C$15+$C$25+$C$37</f>
        <v>159479108</v>
      </c>
      <c r="D40" s="15">
        <f>$D$15+$D$25+$D$37</f>
        <v>146184469.5</v>
      </c>
      <c r="E40" s="15">
        <f>$E$15+$E$25+$E$37</f>
        <v>134408772</v>
      </c>
      <c r="F40" s="15">
        <f>$F$15+$F$25+$F$37</f>
        <v>122372470</v>
      </c>
      <c r="G40" s="15">
        <f>$G$15+$G$25+$G$37</f>
        <v>123192638</v>
      </c>
      <c r="H40" s="15">
        <f>$H$15+$H$25+$H$37</f>
        <v>131241783</v>
      </c>
      <c r="I40" s="15">
        <f>$I$15+$I$25+$I$37</f>
        <v>135511775</v>
      </c>
      <c r="J40" s="15">
        <f>$J$15+$J$25+$J$37</f>
        <v>952391015.5</v>
      </c>
      <c r="K40" s="15">
        <f>$K$15+$K$25+$K$37</f>
        <v>136056612.55952382</v>
      </c>
    </row>
    <row r="43" ht="15">
      <c r="A43" s="2" t="s">
        <v>106</v>
      </c>
    </row>
    <row r="44" ht="15">
      <c r="A44" s="2" t="s">
        <v>102</v>
      </c>
    </row>
    <row r="45" ht="15">
      <c r="A45" s="2" t="s">
        <v>104</v>
      </c>
    </row>
    <row r="46" ht="15">
      <c r="A46" s="1" t="s">
        <v>105</v>
      </c>
    </row>
  </sheetData>
  <printOptions/>
  <pageMargins left="0.5" right="0.5" top="0.5" bottom="0.5" header="0" footer="0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