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Documentation\Standard Offer Bid Process\2021 SOP Bid Preparation files\"/>
    </mc:Choice>
  </mc:AlternateContent>
  <xr:revisionPtr revIDLastSave="0" documentId="13_ncr:1_{C83C8F5B-9ED6-4016-9273-FD08DE0A4356}" xr6:coauthVersionLast="44" xr6:coauthVersionMax="44" xr10:uidLastSave="{00000000-0000-0000-0000-000000000000}"/>
  <bookViews>
    <workbookView xWindow="-120" yWindow="-120" windowWidth="25440" windowHeight="15390" tabRatio="765" activeTab="1" xr2:uid="{00000000-000D-0000-FFFF-FFFF00000000}"/>
  </bookViews>
  <sheets>
    <sheet name="Total KWH All Customers Voltage" sheetId="1" r:id="rId1"/>
    <sheet name="Total KWH SOP Only Voltage" sheetId="2" r:id="rId2"/>
  </sheets>
  <externalReferences>
    <externalReference r:id="rId3"/>
    <externalReference r:id="rId4"/>
  </externalReferences>
  <definedNames>
    <definedName name="_xlnm.Print_Area" localSheetId="0">'Total KWH All Customers Voltage'!$A$1:$N$35</definedName>
    <definedName name="_xlnm.Print_Area" localSheetId="1">'Total KWH SOP Only Voltage'!$A$1:$N$35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2" l="1"/>
  <c r="L11" i="2"/>
  <c r="K11" i="2"/>
  <c r="J11" i="2"/>
  <c r="I11" i="2"/>
  <c r="H11" i="2"/>
  <c r="G11" i="2"/>
  <c r="F11" i="2"/>
  <c r="E11" i="2"/>
  <c r="D11" i="2"/>
  <c r="C11" i="2"/>
  <c r="B11" i="2"/>
  <c r="M11" i="1"/>
  <c r="L11" i="1"/>
  <c r="K11" i="1"/>
  <c r="J11" i="1"/>
  <c r="I11" i="1"/>
  <c r="H11" i="1"/>
  <c r="G11" i="1"/>
  <c r="F11" i="1"/>
  <c r="E11" i="1"/>
  <c r="D11" i="1"/>
  <c r="C11" i="1"/>
  <c r="B11" i="1"/>
  <c r="M10" i="2"/>
  <c r="L10" i="2"/>
  <c r="K10" i="2"/>
  <c r="J10" i="2"/>
  <c r="I10" i="2"/>
  <c r="H10" i="2"/>
  <c r="G10" i="2"/>
  <c r="F10" i="2"/>
  <c r="E10" i="2"/>
  <c r="D10" i="2"/>
  <c r="C10" i="2"/>
  <c r="B10" i="2"/>
  <c r="M10" i="1"/>
  <c r="L10" i="1"/>
  <c r="K10" i="1"/>
  <c r="J10" i="1"/>
  <c r="I10" i="1"/>
  <c r="H10" i="1"/>
  <c r="G10" i="1"/>
  <c r="F10" i="1"/>
  <c r="E10" i="1"/>
  <c r="D10" i="1"/>
  <c r="C10" i="1"/>
  <c r="B10" i="1"/>
  <c r="M19" i="2"/>
  <c r="L19" i="2"/>
  <c r="K19" i="2"/>
  <c r="J19" i="2"/>
  <c r="I19" i="2"/>
  <c r="H19" i="2"/>
  <c r="G19" i="2"/>
  <c r="F19" i="2"/>
  <c r="E19" i="2"/>
  <c r="D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M17" i="2"/>
  <c r="L17" i="2"/>
  <c r="K17" i="2"/>
  <c r="J17" i="2"/>
  <c r="I17" i="2"/>
  <c r="H17" i="2"/>
  <c r="G17" i="2"/>
  <c r="F17" i="2"/>
  <c r="E17" i="2"/>
  <c r="D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M15" i="2"/>
  <c r="L15" i="2"/>
  <c r="K15" i="2"/>
  <c r="J15" i="2"/>
  <c r="I15" i="2"/>
  <c r="H15" i="2"/>
  <c r="G15" i="2"/>
  <c r="F15" i="2"/>
  <c r="E15" i="2"/>
  <c r="D15" i="2"/>
  <c r="C15" i="2"/>
  <c r="B15" i="2"/>
  <c r="M14" i="2"/>
  <c r="L14" i="2"/>
  <c r="K14" i="2"/>
  <c r="J14" i="2"/>
  <c r="I14" i="2"/>
  <c r="H14" i="2"/>
  <c r="G14" i="2"/>
  <c r="F14" i="2"/>
  <c r="E14" i="2"/>
  <c r="D14" i="2"/>
  <c r="C14" i="2"/>
  <c r="B14" i="2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N10" i="1" l="1"/>
  <c r="K12" i="2"/>
  <c r="K27" i="2" s="1"/>
  <c r="J12" i="2"/>
  <c r="J26" i="2" s="1"/>
  <c r="G12" i="2"/>
  <c r="G27" i="2" s="1"/>
  <c r="M12" i="1"/>
  <c r="M26" i="1" s="1"/>
  <c r="L12" i="1"/>
  <c r="L26" i="1" s="1"/>
  <c r="K12" i="1"/>
  <c r="K26" i="1" s="1"/>
  <c r="J12" i="1"/>
  <c r="J26" i="1" s="1"/>
  <c r="H12" i="1"/>
  <c r="H26" i="1" s="1"/>
  <c r="G12" i="1"/>
  <c r="G26" i="1" s="1"/>
  <c r="E12" i="1"/>
  <c r="E26" i="1" s="1"/>
  <c r="D12" i="1"/>
  <c r="D26" i="1" s="1"/>
  <c r="C12" i="1"/>
  <c r="C26" i="1" s="1"/>
  <c r="B12" i="1"/>
  <c r="B27" i="1" s="1"/>
  <c r="N15" i="2"/>
  <c r="G20" i="2"/>
  <c r="E20" i="2"/>
  <c r="E33" i="2" s="1"/>
  <c r="C20" i="2"/>
  <c r="N15" i="1"/>
  <c r="I20" i="1"/>
  <c r="I31" i="1" s="1"/>
  <c r="G20" i="1"/>
  <c r="G30" i="1" s="1"/>
  <c r="E20" i="1"/>
  <c r="E30" i="1" s="1"/>
  <c r="N14" i="1"/>
  <c r="I20" i="2"/>
  <c r="I31" i="2" s="1"/>
  <c r="F20" i="2"/>
  <c r="B20" i="2"/>
  <c r="B30" i="2" s="1"/>
  <c r="D20" i="2"/>
  <c r="D31" i="2" s="1"/>
  <c r="H20" i="2"/>
  <c r="H31" i="2" s="1"/>
  <c r="J20" i="2"/>
  <c r="J30" i="2" s="1"/>
  <c r="K20" i="2"/>
  <c r="K32" i="2" s="1"/>
  <c r="L20" i="2"/>
  <c r="L30" i="2" s="1"/>
  <c r="M20" i="2"/>
  <c r="M31" i="2" s="1"/>
  <c r="B12" i="2"/>
  <c r="B27" i="2" s="1"/>
  <c r="D20" i="1"/>
  <c r="D31" i="1" s="1"/>
  <c r="F20" i="1"/>
  <c r="F33" i="1" s="1"/>
  <c r="H20" i="1"/>
  <c r="H32" i="1" s="1"/>
  <c r="J20" i="1"/>
  <c r="J33" i="1" s="1"/>
  <c r="K20" i="1"/>
  <c r="K30" i="1" s="1"/>
  <c r="L20" i="1"/>
  <c r="L30" i="1" s="1"/>
  <c r="M20" i="1"/>
  <c r="M33" i="1" s="1"/>
  <c r="B20" i="1"/>
  <c r="B33" i="1" s="1"/>
  <c r="N18" i="1"/>
  <c r="F12" i="1"/>
  <c r="F27" i="1" s="1"/>
  <c r="I12" i="1"/>
  <c r="I26" i="1" s="1"/>
  <c r="H32" i="2" l="1"/>
  <c r="K26" i="2"/>
  <c r="K28" i="2" s="1"/>
  <c r="M31" i="1"/>
  <c r="J31" i="2"/>
  <c r="M32" i="2"/>
  <c r="K27" i="1"/>
  <c r="K28" i="1" s="1"/>
  <c r="I27" i="1"/>
  <c r="I28" i="1" s="1"/>
  <c r="I32" i="1"/>
  <c r="L33" i="2"/>
  <c r="J33" i="2"/>
  <c r="I33" i="2"/>
  <c r="L27" i="1"/>
  <c r="L28" i="1" s="1"/>
  <c r="H31" i="1"/>
  <c r="I30" i="1"/>
  <c r="L31" i="2"/>
  <c r="K33" i="2"/>
  <c r="J31" i="1"/>
  <c r="M30" i="2"/>
  <c r="H33" i="2"/>
  <c r="J27" i="1"/>
  <c r="J28" i="1" s="1"/>
  <c r="M33" i="2"/>
  <c r="H30" i="2"/>
  <c r="H34" i="2" s="1"/>
  <c r="K31" i="2"/>
  <c r="M30" i="1"/>
  <c r="I33" i="1"/>
  <c r="L32" i="2"/>
  <c r="I32" i="2"/>
  <c r="L33" i="1"/>
  <c r="K33" i="1"/>
  <c r="M32" i="1"/>
  <c r="J32" i="2"/>
  <c r="H27" i="1"/>
  <c r="H28" i="1" s="1"/>
  <c r="L31" i="1"/>
  <c r="K31" i="1"/>
  <c r="M27" i="1"/>
  <c r="M28" i="1" s="1"/>
  <c r="I30" i="2"/>
  <c r="H30" i="1"/>
  <c r="J27" i="2"/>
  <c r="J28" i="2" s="1"/>
  <c r="K30" i="2"/>
  <c r="H33" i="1"/>
  <c r="J32" i="1"/>
  <c r="K32" i="1"/>
  <c r="L32" i="1"/>
  <c r="J30" i="1"/>
  <c r="I12" i="2"/>
  <c r="N10" i="2"/>
  <c r="C27" i="1"/>
  <c r="C28" i="1" s="1"/>
  <c r="D32" i="1"/>
  <c r="B30" i="1"/>
  <c r="G26" i="2"/>
  <c r="G28" i="2" s="1"/>
  <c r="C12" i="2"/>
  <c r="C26" i="2" s="1"/>
  <c r="C20" i="1"/>
  <c r="C30" i="1" s="1"/>
  <c r="B26" i="2"/>
  <c r="B28" i="2" s="1"/>
  <c r="F12" i="2"/>
  <c r="F27" i="2" s="1"/>
  <c r="E27" i="1"/>
  <c r="E28" i="1" s="1"/>
  <c r="N14" i="2"/>
  <c r="N16" i="1"/>
  <c r="N17" i="1"/>
  <c r="E30" i="2"/>
  <c r="E31" i="2"/>
  <c r="N19" i="2"/>
  <c r="N11" i="2"/>
  <c r="M12" i="2"/>
  <c r="N16" i="2"/>
  <c r="N17" i="2"/>
  <c r="G31" i="1"/>
  <c r="G33" i="1"/>
  <c r="B31" i="1"/>
  <c r="F31" i="1"/>
  <c r="E33" i="1"/>
  <c r="F30" i="2"/>
  <c r="F31" i="2"/>
  <c r="F33" i="2"/>
  <c r="F32" i="2"/>
  <c r="E32" i="1"/>
  <c r="G27" i="1"/>
  <c r="G28" i="1" s="1"/>
  <c r="E12" i="2"/>
  <c r="E26" i="2" s="1"/>
  <c r="D33" i="2"/>
  <c r="N19" i="1"/>
  <c r="N18" i="2"/>
  <c r="N11" i="1"/>
  <c r="D12" i="2"/>
  <c r="D27" i="2" s="1"/>
  <c r="H12" i="2"/>
  <c r="L12" i="2"/>
  <c r="N12" i="1"/>
  <c r="G31" i="2"/>
  <c r="G30" i="2"/>
  <c r="G33" i="2"/>
  <c r="G32" i="2"/>
  <c r="C31" i="2"/>
  <c r="C30" i="2"/>
  <c r="C33" i="2"/>
  <c r="C32" i="2"/>
  <c r="B31" i="2"/>
  <c r="D27" i="1"/>
  <c r="D28" i="1" s="1"/>
  <c r="F26" i="1"/>
  <c r="F28" i="1" s="1"/>
  <c r="D33" i="1"/>
  <c r="F30" i="1"/>
  <c r="D30" i="1"/>
  <c r="B32" i="2"/>
  <c r="D30" i="2"/>
  <c r="B26" i="1"/>
  <c r="B28" i="1" s="1"/>
  <c r="F32" i="1"/>
  <c r="B33" i="2"/>
  <c r="E32" i="2"/>
  <c r="N20" i="2"/>
  <c r="B32" i="1"/>
  <c r="G32" i="1"/>
  <c r="E31" i="1"/>
  <c r="D32" i="2"/>
  <c r="J34" i="2" l="1"/>
  <c r="I34" i="2"/>
  <c r="K34" i="1"/>
  <c r="I34" i="1"/>
  <c r="L34" i="1"/>
  <c r="M34" i="1"/>
  <c r="K34" i="2"/>
  <c r="L34" i="2"/>
  <c r="M27" i="2"/>
  <c r="M26" i="2"/>
  <c r="I26" i="2"/>
  <c r="I27" i="2"/>
  <c r="H34" i="1"/>
  <c r="L26" i="2"/>
  <c r="L27" i="2"/>
  <c r="H27" i="2"/>
  <c r="H26" i="2"/>
  <c r="M34" i="2"/>
  <c r="J34" i="1"/>
  <c r="E34" i="1"/>
  <c r="F26" i="2"/>
  <c r="F28" i="2" s="1"/>
  <c r="C32" i="1"/>
  <c r="G34" i="1"/>
  <c r="G34" i="2"/>
  <c r="F34" i="2"/>
  <c r="N30" i="2"/>
  <c r="E34" i="2"/>
  <c r="F34" i="1"/>
  <c r="D26" i="2"/>
  <c r="D28" i="2" s="1"/>
  <c r="N20" i="1"/>
  <c r="N30" i="1" s="1"/>
  <c r="N27" i="1"/>
  <c r="C33" i="1"/>
  <c r="D34" i="1"/>
  <c r="D34" i="2"/>
  <c r="C27" i="2"/>
  <c r="C28" i="2" s="1"/>
  <c r="C31" i="1"/>
  <c r="N26" i="1"/>
  <c r="B34" i="1"/>
  <c r="N12" i="2"/>
  <c r="N26" i="2" s="1"/>
  <c r="C34" i="2"/>
  <c r="B34" i="2"/>
  <c r="E27" i="2"/>
  <c r="E28" i="2" s="1"/>
  <c r="N32" i="2"/>
  <c r="N31" i="2"/>
  <c r="N33" i="2"/>
  <c r="I28" i="2" l="1"/>
  <c r="M28" i="2"/>
  <c r="H28" i="2"/>
  <c r="L28" i="2"/>
  <c r="C34" i="1"/>
  <c r="N33" i="1"/>
  <c r="N31" i="1"/>
  <c r="N32" i="1"/>
  <c r="N28" i="1"/>
  <c r="N34" i="2"/>
  <c r="N27" i="2"/>
  <c r="N28" i="2" s="1"/>
  <c r="N34" i="1" l="1"/>
</calcChain>
</file>

<file path=xl/sharedStrings.xml><?xml version="1.0" encoding="utf-8"?>
<sst xmlns="http://schemas.openxmlformats.org/spreadsheetml/2006/main" count="79" uniqueCount="40">
  <si>
    <t>Central Maine Power Company</t>
  </si>
  <si>
    <t xml:space="preserve">Targeted Rates &amp; Contract Customers in the Core Rate Class </t>
  </si>
  <si>
    <t>They Would Have Been in Absent the Targeted Rates</t>
  </si>
  <si>
    <t>SOP Purposes All Customers</t>
  </si>
  <si>
    <t>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</si>
  <si>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</si>
  <si>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</si>
  <si>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</si>
  <si>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</si>
  <si>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</si>
  <si>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</si>
  <si>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</si>
  <si>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</si>
  <si>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</si>
  <si>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</si>
  <si>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</si>
  <si>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</si>
  <si>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</t>
  </si>
  <si>
    <t>MGS-S</t>
  </si>
  <si>
    <t>MGS-P</t>
  </si>
  <si>
    <t>Total Medium Non-Residential</t>
  </si>
  <si>
    <t>IGS-S</t>
  </si>
  <si>
    <t>IGS-P</t>
  </si>
  <si>
    <t>LGS-S</t>
  </si>
  <si>
    <t>LGS-P</t>
  </si>
  <si>
    <t>LGS-ST</t>
  </si>
  <si>
    <t>LGS-T</t>
  </si>
  <si>
    <t>Total Large Non-Residential</t>
  </si>
  <si>
    <t>Voltage Level Percentages</t>
  </si>
  <si>
    <t>Medium</t>
  </si>
  <si>
    <t xml:space="preserve">   Secondary</t>
  </si>
  <si>
    <t xml:space="preserve">   Primary</t>
  </si>
  <si>
    <t>Large</t>
  </si>
  <si>
    <t xml:space="preserve">   Subtransmission</t>
  </si>
  <si>
    <t xml:space="preserve">   Transmission</t>
  </si>
  <si>
    <t/>
  </si>
  <si>
    <t>SOP Purposes SOP Only Customers</t>
  </si>
  <si>
    <t>2020 Billing Units - All Customers - As Billed</t>
  </si>
  <si>
    <t>2020 Billing Units - SOP Only Customers - As Billed</t>
  </si>
  <si>
    <t>August 2021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</si>
</sst>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 applyFont="1" applyFill="1" applyAlignment="1">
      <alignment horizontal="centerContinuous"/>
    </xf>
    <xf numFmtId="0" fontId="1" fillId="0" borderId="0" xfId="1" applyFont="1" applyFill="1"/>
    <xf numFmtId="0" fontId="1" fillId="0" borderId="0" xfId="1" applyFill="1" applyAlignment="1">
      <alignment horizontal="centerContinuous"/>
    </xf>
    <xf numFmtId="0" fontId="1" fillId="0" borderId="0" xfId="1" applyFill="1"/>
    <xf numFmtId="0" fontId="3" fillId="0" borderId="0" xfId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Continuous"/>
    </xf>
    <xf numFmtId="0" fontId="5" fillId="0" borderId="3" xfId="1" applyFont="1" applyFill="1" applyBorder="1" applyAlignment="1">
      <alignment horizontal="centerContinuous"/>
    </xf>
    <xf numFmtId="0" fontId="6" fillId="0" borderId="4" xfId="2" applyFont="1" applyFill="1" applyBorder="1" applyAlignment="1">
      <alignment horizontal="left" wrapText="1"/>
    </xf>
    <xf numFmtId="3" fontId="1" fillId="0" borderId="0" xfId="1" applyNumberFormat="1" applyFill="1" applyBorder="1"/>
    <xf numFmtId="3" fontId="1" fillId="0" borderId="5" xfId="1" applyNumberFormat="1" applyFill="1" applyBorder="1"/>
    <xf numFmtId="0" fontId="6" fillId="0" borderId="1" xfId="2" applyFont="1" applyFill="1" applyBorder="1" applyAlignment="1">
      <alignment horizontal="left" wrapText="1"/>
    </xf>
    <xf numFmtId="3" fontId="1" fillId="0" borderId="2" xfId="1" applyNumberFormat="1" applyFill="1" applyBorder="1"/>
    <xf numFmtId="3" fontId="1" fillId="0" borderId="1" xfId="1" applyNumberFormat="1" applyFill="1" applyBorder="1"/>
    <xf numFmtId="0" fontId="1" fillId="0" borderId="1" xfId="1" applyFont="1" applyFill="1" applyBorder="1"/>
    <xf numFmtId="3" fontId="1" fillId="0" borderId="0" xfId="1" applyNumberFormat="1" applyFill="1"/>
    <xf numFmtId="0" fontId="1" fillId="0" borderId="0" xfId="1" applyFont="1" applyFill="1" applyBorder="1"/>
    <xf numFmtId="164" fontId="1" fillId="0" borderId="0" xfId="3" applyNumberFormat="1" applyFill="1" applyBorder="1"/>
    <xf numFmtId="0" fontId="1" fillId="0" borderId="0" xfId="1" applyFill="1" applyBorder="1"/>
    <xf numFmtId="0" fontId="7" fillId="0" borderId="0" xfId="1" applyFont="1" applyFill="1"/>
    <xf numFmtId="3" fontId="1" fillId="0" borderId="6" xfId="1" applyNumberFormat="1" applyFill="1" applyBorder="1"/>
    <xf numFmtId="0" fontId="6" fillId="0" borderId="0" xfId="2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centerContinuous"/>
    </xf>
    <xf numFmtId="0" fontId="8" fillId="0" borderId="0" xfId="1" applyFont="1" applyFill="1" applyAlignment="1">
      <alignment horizontal="centerContinuous"/>
    </xf>
    <xf numFmtId="0" fontId="8" fillId="0" borderId="0" xfId="1" applyFont="1" applyFill="1"/>
  </cellXfs>
  <cellStyles count="4">
    <cellStyle name="Normal" xfId="0" builtinId="0"/>
    <cellStyle name="Normal_AllinCoreRecalculated2" xfId="1" xr:uid="{00000000-0005-0000-0000-000001000000}"/>
    <cellStyle name="Normal_Sheet1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rge%20As%20Billed%202020_Revis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edium%20As%20Billed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All  CY"/>
      <sheetName val="Summary SOP CY"/>
    </sheetNames>
    <sheetDataSet>
      <sheetData sheetId="0">
        <row r="11">
          <cell r="C11">
            <v>36228485.193999976</v>
          </cell>
          <cell r="D11">
            <v>32176916.820000008</v>
          </cell>
          <cell r="E11">
            <v>34849783.508000009</v>
          </cell>
          <cell r="F11">
            <v>34242952.055</v>
          </cell>
          <cell r="G11">
            <v>30922526.544</v>
          </cell>
          <cell r="H11">
            <v>36007565.777999997</v>
          </cell>
          <cell r="I11">
            <v>42861714.88699998</v>
          </cell>
          <cell r="J11">
            <v>43958756.897</v>
          </cell>
          <cell r="K11">
            <v>38791060.019999996</v>
          </cell>
          <cell r="L11">
            <v>35874728.158000007</v>
          </cell>
          <cell r="M11">
            <v>26546004.296</v>
          </cell>
          <cell r="N11">
            <v>37376039.230000004</v>
          </cell>
        </row>
        <row r="20">
          <cell r="C20">
            <v>12224964.824000001</v>
          </cell>
          <cell r="D20">
            <v>9991253.1970000006</v>
          </cell>
          <cell r="E20">
            <v>12187745.509</v>
          </cell>
          <cell r="F20">
            <v>11888812.616999999</v>
          </cell>
          <cell r="G20">
            <v>8924846.1150000021</v>
          </cell>
          <cell r="H20">
            <v>11341755.544</v>
          </cell>
          <cell r="I20">
            <v>12896217.944000002</v>
          </cell>
          <cell r="J20">
            <v>12346825.158999998</v>
          </cell>
          <cell r="K20">
            <v>11372116.777000001</v>
          </cell>
          <cell r="L20">
            <v>11197315.411000002</v>
          </cell>
          <cell r="M20">
            <v>8175901.7029999988</v>
          </cell>
          <cell r="N20">
            <v>12511401.305999994</v>
          </cell>
        </row>
        <row r="29">
          <cell r="C29">
            <v>5527336.1869999999</v>
          </cell>
          <cell r="D29">
            <v>6039664.4799999995</v>
          </cell>
          <cell r="E29">
            <v>6093121.6899999995</v>
          </cell>
          <cell r="F29">
            <v>5695914.9359999988</v>
          </cell>
          <cell r="G29">
            <v>5177262.5419999994</v>
          </cell>
          <cell r="H29">
            <v>6294789.5120000001</v>
          </cell>
          <cell r="I29">
            <v>7463934.3259999994</v>
          </cell>
          <cell r="J29">
            <v>8016744.415000001</v>
          </cell>
          <cell r="K29">
            <v>7280937.0290000001</v>
          </cell>
          <cell r="L29">
            <v>6737259.4470000006</v>
          </cell>
          <cell r="M29">
            <v>5882276.1940000001</v>
          </cell>
          <cell r="N29">
            <v>6241285.9499999993</v>
          </cell>
        </row>
        <row r="38">
          <cell r="C38">
            <v>49945788.386999995</v>
          </cell>
          <cell r="D38">
            <v>30706845.493999999</v>
          </cell>
          <cell r="E38">
            <v>47235368.905999996</v>
          </cell>
          <cell r="F38">
            <v>47531406.944000006</v>
          </cell>
          <cell r="G38">
            <v>29758994.973999992</v>
          </cell>
          <cell r="H38">
            <v>46555051.943999998</v>
          </cell>
          <cell r="I38">
            <v>55273988.211000003</v>
          </cell>
          <cell r="J38">
            <v>56440379.269999996</v>
          </cell>
          <cell r="K38">
            <v>53152290.959999993</v>
          </cell>
          <cell r="L38">
            <v>49570824.811999999</v>
          </cell>
          <cell r="M38">
            <v>24706796.762999997</v>
          </cell>
          <cell r="N38">
            <v>64930053.009000003</v>
          </cell>
        </row>
        <row r="47">
          <cell r="C47">
            <v>64872981.891000003</v>
          </cell>
          <cell r="D47">
            <v>27997000.691</v>
          </cell>
          <cell r="E47">
            <v>60989299.484999999</v>
          </cell>
          <cell r="F47">
            <v>56846749.718999997</v>
          </cell>
          <cell r="G47">
            <v>24570930.987000003</v>
          </cell>
          <cell r="H47">
            <v>57194076.636</v>
          </cell>
          <cell r="I47">
            <v>60409333.278999984</v>
          </cell>
          <cell r="J47">
            <v>56261972.149999999</v>
          </cell>
          <cell r="K47">
            <v>59390738.105999991</v>
          </cell>
          <cell r="L47">
            <v>56042847.254000001</v>
          </cell>
          <cell r="M47">
            <v>28745434.563000001</v>
          </cell>
          <cell r="N47">
            <v>92929711.253000006</v>
          </cell>
        </row>
        <row r="56">
          <cell r="C56">
            <v>40805989.748000011</v>
          </cell>
          <cell r="D56">
            <v>19401222.552000001</v>
          </cell>
          <cell r="E56">
            <v>40312526.717000008</v>
          </cell>
          <cell r="F56">
            <v>42012633.579999998</v>
          </cell>
          <cell r="G56">
            <v>24224968.097000003</v>
          </cell>
          <cell r="H56">
            <v>34689877.807999998</v>
          </cell>
          <cell r="I56">
            <v>47013520.239999995</v>
          </cell>
          <cell r="J56">
            <v>57817713.067000002</v>
          </cell>
          <cell r="K56">
            <v>56986487.372999996</v>
          </cell>
          <cell r="L56">
            <v>62963842.872999996</v>
          </cell>
          <cell r="M56">
            <v>24735432.638999999</v>
          </cell>
          <cell r="N56">
            <v>77980116.379000008</v>
          </cell>
        </row>
      </sheetData>
      <sheetData sheetId="1">
        <row r="11">
          <cell r="C11">
            <v>2243671.92</v>
          </cell>
          <cell r="D11">
            <v>1190417.1000000001</v>
          </cell>
          <cell r="E11">
            <v>1753529.8</v>
          </cell>
          <cell r="F11">
            <v>1361349.9</v>
          </cell>
          <cell r="G11">
            <v>1283539</v>
          </cell>
          <cell r="H11">
            <v>1697258.38</v>
          </cell>
          <cell r="I11">
            <v>2416706.06</v>
          </cell>
          <cell r="J11">
            <v>2688429.99</v>
          </cell>
          <cell r="K11">
            <v>2617808.5950000002</v>
          </cell>
          <cell r="L11">
            <v>2112064.7349999999</v>
          </cell>
          <cell r="M11">
            <v>1371825.774</v>
          </cell>
          <cell r="N11">
            <v>2490900.5260000005</v>
          </cell>
        </row>
        <row r="20">
          <cell r="C20">
            <v>2056048.8629999999</v>
          </cell>
          <cell r="D20">
            <v>2008818.9879999999</v>
          </cell>
          <cell r="E20">
            <v>2104797.2779999999</v>
          </cell>
          <cell r="F20">
            <v>3074389.7659999998</v>
          </cell>
          <cell r="G20">
            <v>1537756.733</v>
          </cell>
          <cell r="H20">
            <v>1965935.361</v>
          </cell>
          <cell r="I20">
            <v>2329429.3140000002</v>
          </cell>
          <cell r="J20">
            <v>2187281.1639999999</v>
          </cell>
          <cell r="K20">
            <v>2120977.5060000001</v>
          </cell>
          <cell r="L20">
            <v>1978701.5119999999</v>
          </cell>
          <cell r="M20">
            <v>1162102.1869999999</v>
          </cell>
          <cell r="N20">
            <v>1828733.3909999998</v>
          </cell>
        </row>
        <row r="29">
          <cell r="C29">
            <v>392193.636</v>
          </cell>
          <cell r="D29">
            <v>370232.52</v>
          </cell>
          <cell r="E29">
            <v>385042.6</v>
          </cell>
          <cell r="F29">
            <v>336270.87599999999</v>
          </cell>
          <cell r="G29">
            <v>243505.27299999999</v>
          </cell>
          <cell r="H29">
            <v>273978.04399999999</v>
          </cell>
          <cell r="I29">
            <v>244544.90100000001</v>
          </cell>
          <cell r="J29">
            <v>265485.88</v>
          </cell>
        </row>
        <row r="38">
          <cell r="C38">
            <v>103660</v>
          </cell>
          <cell r="D38">
            <v>16426.800000000003</v>
          </cell>
          <cell r="E38">
            <v>15756.3</v>
          </cell>
          <cell r="F38">
            <v>13505.400000000001</v>
          </cell>
          <cell r="G38">
            <v>148620.6</v>
          </cell>
          <cell r="H38">
            <v>187513.2</v>
          </cell>
          <cell r="I38">
            <v>25520.399999999998</v>
          </cell>
          <cell r="J38">
            <v>8920.8000000000011</v>
          </cell>
          <cell r="K38">
            <v>7482.6</v>
          </cell>
          <cell r="L38">
            <v>131408.09999999998</v>
          </cell>
          <cell r="M38">
            <v>185356.80000000002</v>
          </cell>
          <cell r="N38">
            <v>160614</v>
          </cell>
        </row>
        <row r="47">
          <cell r="C47">
            <v>439474.47399999999</v>
          </cell>
          <cell r="D47">
            <v>197916.2</v>
          </cell>
          <cell r="E47">
            <v>395279.554</v>
          </cell>
          <cell r="F47">
            <v>399259.641</v>
          </cell>
          <cell r="G47">
            <v>95291.450000000012</v>
          </cell>
          <cell r="H47">
            <v>709578.44299999997</v>
          </cell>
          <cell r="I47">
            <v>779298.26399999997</v>
          </cell>
          <cell r="J47">
            <v>231455.20300000001</v>
          </cell>
          <cell r="K47">
            <v>234006.22</v>
          </cell>
          <cell r="L47">
            <v>222566.69</v>
          </cell>
          <cell r="M47">
            <v>116724.79000000001</v>
          </cell>
          <cell r="N47">
            <v>899340.97400000005</v>
          </cell>
        </row>
        <row r="56">
          <cell r="C56">
            <v>398283.908</v>
          </cell>
          <cell r="D56">
            <v>336312.03</v>
          </cell>
          <cell r="E56">
            <v>140462.52899999998</v>
          </cell>
          <cell r="F56">
            <v>238187.372</v>
          </cell>
          <cell r="G56">
            <v>264821.07900000003</v>
          </cell>
          <cell r="H56">
            <v>452184.12699999998</v>
          </cell>
          <cell r="I56">
            <v>513176.212</v>
          </cell>
          <cell r="J56">
            <v>698868.35800000001</v>
          </cell>
          <cell r="K56">
            <v>357498.5</v>
          </cell>
          <cell r="L56">
            <v>567561.20299999998</v>
          </cell>
          <cell r="M56">
            <v>217477.38900000002</v>
          </cell>
          <cell r="N56">
            <v>254668.40399999998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 Summary MGS-S"/>
      <sheetName val="CY Summary MGS-P"/>
      <sheetName val="CY Summary MGS"/>
    </sheetNames>
    <sheetDataSet>
      <sheetData sheetId="0">
        <row r="12">
          <cell r="C12">
            <v>173458427.24200001</v>
          </cell>
          <cell r="D12">
            <v>137240519.898</v>
          </cell>
          <cell r="E12">
            <v>156406493.12</v>
          </cell>
          <cell r="F12">
            <v>136055776.37600002</v>
          </cell>
          <cell r="G12">
            <v>118971887.815</v>
          </cell>
          <cell r="H12">
            <v>141198008.331</v>
          </cell>
          <cell r="I12">
            <v>171571621.16799998</v>
          </cell>
          <cell r="J12">
            <v>180450347.757</v>
          </cell>
          <cell r="K12">
            <v>157491426.30499998</v>
          </cell>
          <cell r="L12">
            <v>151252670.39300004</v>
          </cell>
          <cell r="M12">
            <v>124530021.94400001</v>
          </cell>
          <cell r="N12">
            <v>165675790.07699999</v>
          </cell>
        </row>
        <row r="19">
          <cell r="C19">
            <v>63041649.700999998</v>
          </cell>
          <cell r="D19">
            <v>49821347.348999999</v>
          </cell>
          <cell r="E19">
            <v>56160920.284999996</v>
          </cell>
          <cell r="F19">
            <v>47995729.238999993</v>
          </cell>
          <cell r="G19">
            <v>42106575.595999993</v>
          </cell>
          <cell r="H19">
            <v>52012410.056000002</v>
          </cell>
          <cell r="I19">
            <v>65793417.342</v>
          </cell>
          <cell r="J19">
            <v>71923202.865999997</v>
          </cell>
          <cell r="K19">
            <v>60998678.033000007</v>
          </cell>
          <cell r="L19">
            <v>56978768.103</v>
          </cell>
          <cell r="M19">
            <v>46068832.25</v>
          </cell>
          <cell r="N19">
            <v>58374205.546999998</v>
          </cell>
        </row>
      </sheetData>
      <sheetData sheetId="1">
        <row r="12">
          <cell r="C12">
            <v>7233945.754999999</v>
          </cell>
          <cell r="D12">
            <v>5981888.0719999997</v>
          </cell>
          <cell r="E12">
            <v>6410275.2789999992</v>
          </cell>
          <cell r="F12">
            <v>5948080.0350000001</v>
          </cell>
          <cell r="G12">
            <v>5021555.3460000008</v>
          </cell>
          <cell r="H12">
            <v>6183765.5499999998</v>
          </cell>
          <cell r="I12">
            <v>7050109.0430000005</v>
          </cell>
          <cell r="J12">
            <v>7187519.693</v>
          </cell>
          <cell r="K12">
            <v>6579356.7769999998</v>
          </cell>
          <cell r="L12">
            <v>6469122.938000001</v>
          </cell>
          <cell r="M12">
            <v>5482787.1289999997</v>
          </cell>
          <cell r="N12">
            <v>8042700.6170000015</v>
          </cell>
        </row>
        <row r="19">
          <cell r="C19">
            <v>2140554.196</v>
          </cell>
          <cell r="D19">
            <v>1661051.946</v>
          </cell>
          <cell r="E19">
            <v>2157190.5890000002</v>
          </cell>
          <cell r="F19">
            <v>1779036.8219999997</v>
          </cell>
          <cell r="G19">
            <v>1441733.8260000004</v>
          </cell>
          <cell r="H19">
            <v>1894505.774</v>
          </cell>
          <cell r="I19">
            <v>2346045.148</v>
          </cell>
          <cell r="J19">
            <v>2247434.94</v>
          </cell>
          <cell r="K19">
            <v>2059246.68</v>
          </cell>
          <cell r="L19">
            <v>1949477.5799999998</v>
          </cell>
          <cell r="M19">
            <v>1432062.5659999999</v>
          </cell>
          <cell r="N19">
            <v>2101081.804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"/>
  <sheetViews>
    <sheetView zoomScaleNormal="100" workbookViewId="0">
      <selection activeCell="A7" sqref="A7"/>
    </sheetView>
  </sheetViews>
  <sheetFormatPr defaultColWidth="9.140625" defaultRowHeight="12.75" x14ac:dyDescent="0.2"/>
  <cols>
    <col min="1" max="1" width="31.28515625" style="4" customWidth="1"/>
    <col min="2" max="2" width="17.28515625" style="4" bestFit="1" customWidth="1"/>
    <col min="3" max="3" width="12.7109375" style="4" bestFit="1" customWidth="1"/>
    <col min="4" max="5" width="12.42578125" style="4" bestFit="1" customWidth="1"/>
    <col min="6" max="7" width="15" style="4" bestFit="1" customWidth="1"/>
    <col min="8" max="11" width="14.85546875" style="4" bestFit="1" customWidth="1"/>
    <col min="12" max="12" width="16.42578125" style="4" bestFit="1" customWidth="1"/>
    <col min="13" max="13" width="11.28515625" style="4" customWidth="1"/>
    <col min="14" max="14" width="13.7109375" style="4" bestFit="1" customWidth="1"/>
    <col min="15" max="16384" width="9.140625" style="4"/>
  </cols>
  <sheetData>
    <row r="1" spans="1:14" x14ac:dyDescent="0.2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">
      <c r="A2" s="5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A4" s="5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6" customFormat="1" x14ac:dyDescent="0.2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x14ac:dyDescent="0.2">
      <c r="A6" s="24" t="s">
        <v>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 customHeight="1" x14ac:dyDescent="0.2">
      <c r="A7" s="6"/>
    </row>
    <row r="8" spans="1:14" ht="12.75" customHeight="1" x14ac:dyDescent="0.2"/>
    <row r="9" spans="1:14" ht="12.75" customHeight="1" x14ac:dyDescent="0.2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16</v>
      </c>
      <c r="N9" s="9" t="s">
        <v>17</v>
      </c>
    </row>
    <row r="10" spans="1:14" ht="12.75" customHeight="1" x14ac:dyDescent="0.2">
      <c r="A10" s="10" t="s">
        <v>18</v>
      </c>
      <c r="B10" s="11">
        <f>'[2]CY Summary MGS-S'!C$12</f>
        <v>173458427.24200001</v>
      </c>
      <c r="C10" s="11">
        <f>'[2]CY Summary MGS-S'!D$12</f>
        <v>137240519.898</v>
      </c>
      <c r="D10" s="11">
        <f>'[2]CY Summary MGS-S'!E$12</f>
        <v>156406493.12</v>
      </c>
      <c r="E10" s="11">
        <f>'[2]CY Summary MGS-S'!F$12</f>
        <v>136055776.37600002</v>
      </c>
      <c r="F10" s="11">
        <f>'[2]CY Summary MGS-S'!G$12</f>
        <v>118971887.815</v>
      </c>
      <c r="G10" s="11">
        <f>'[2]CY Summary MGS-S'!H$12</f>
        <v>141198008.331</v>
      </c>
      <c r="H10" s="11">
        <f>'[2]CY Summary MGS-S'!I$12</f>
        <v>171571621.16799998</v>
      </c>
      <c r="I10" s="11">
        <f>'[2]CY Summary MGS-S'!J$12</f>
        <v>180450347.757</v>
      </c>
      <c r="J10" s="11">
        <f>'[2]CY Summary MGS-S'!K$12</f>
        <v>157491426.30499998</v>
      </c>
      <c r="K10" s="11">
        <f>'[2]CY Summary MGS-S'!L$12</f>
        <v>151252670.39300004</v>
      </c>
      <c r="L10" s="11">
        <f>'[2]CY Summary MGS-S'!M$12</f>
        <v>124530021.94400001</v>
      </c>
      <c r="M10" s="11">
        <f>'[2]CY Summary MGS-S'!N$12</f>
        <v>165675790.07699999</v>
      </c>
      <c r="N10" s="12">
        <f>SUM(B10:M10)</f>
        <v>1814302990.4260001</v>
      </c>
    </row>
    <row r="11" spans="1:14" ht="12.75" customHeight="1" x14ac:dyDescent="0.2">
      <c r="A11" s="10" t="s">
        <v>19</v>
      </c>
      <c r="B11" s="11">
        <f>'[2]CY Summary MGS-P'!C$12</f>
        <v>7233945.754999999</v>
      </c>
      <c r="C11" s="11">
        <f>'[2]CY Summary MGS-P'!D$12</f>
        <v>5981888.0719999997</v>
      </c>
      <c r="D11" s="11">
        <f>'[2]CY Summary MGS-P'!E$12</f>
        <v>6410275.2789999992</v>
      </c>
      <c r="E11" s="11">
        <f>'[2]CY Summary MGS-P'!F$12</f>
        <v>5948080.0350000001</v>
      </c>
      <c r="F11" s="11">
        <f>'[2]CY Summary MGS-P'!G$12</f>
        <v>5021555.3460000008</v>
      </c>
      <c r="G11" s="11">
        <f>'[2]CY Summary MGS-P'!H$12</f>
        <v>6183765.5499999998</v>
      </c>
      <c r="H11" s="11">
        <f>'[2]CY Summary MGS-P'!I$12</f>
        <v>7050109.0430000005</v>
      </c>
      <c r="I11" s="11">
        <f>'[2]CY Summary MGS-P'!J$12</f>
        <v>7187519.693</v>
      </c>
      <c r="J11" s="11">
        <f>'[2]CY Summary MGS-P'!K$12</f>
        <v>6579356.7769999998</v>
      </c>
      <c r="K11" s="11">
        <f>'[2]CY Summary MGS-P'!L$12</f>
        <v>6469122.938000001</v>
      </c>
      <c r="L11" s="11">
        <f>'[2]CY Summary MGS-P'!M$12</f>
        <v>5482787.1289999997</v>
      </c>
      <c r="M11" s="11">
        <f>'[2]CY Summary MGS-P'!N$12</f>
        <v>8042700.6170000015</v>
      </c>
      <c r="N11" s="12">
        <f>SUM(B11:M11)</f>
        <v>77591106.233999997</v>
      </c>
    </row>
    <row r="12" spans="1:14" ht="12.75" customHeight="1" x14ac:dyDescent="0.2">
      <c r="A12" s="13" t="s">
        <v>20</v>
      </c>
      <c r="B12" s="14">
        <f>SUM(B10:B11)</f>
        <v>180692372.99700001</v>
      </c>
      <c r="C12" s="14">
        <f t="shared" ref="C12:M12" si="0">SUM(C10:C11)</f>
        <v>143222407.97</v>
      </c>
      <c r="D12" s="14">
        <f t="shared" si="0"/>
        <v>162816768.39899999</v>
      </c>
      <c r="E12" s="14">
        <f t="shared" si="0"/>
        <v>142003856.41100001</v>
      </c>
      <c r="F12" s="14">
        <f t="shared" si="0"/>
        <v>123993443.161</v>
      </c>
      <c r="G12" s="14">
        <f t="shared" si="0"/>
        <v>147381773.88100001</v>
      </c>
      <c r="H12" s="14">
        <f t="shared" si="0"/>
        <v>178621730.211</v>
      </c>
      <c r="I12" s="14">
        <f t="shared" si="0"/>
        <v>187637867.44999999</v>
      </c>
      <c r="J12" s="14">
        <f t="shared" si="0"/>
        <v>164070783.08199999</v>
      </c>
      <c r="K12" s="14">
        <f t="shared" si="0"/>
        <v>157721793.33100003</v>
      </c>
      <c r="L12" s="14">
        <f t="shared" si="0"/>
        <v>130012809.073</v>
      </c>
      <c r="M12" s="14">
        <f t="shared" si="0"/>
        <v>173718490.69400001</v>
      </c>
      <c r="N12" s="15">
        <f>SUM(B12:M12)</f>
        <v>1891894096.6600001</v>
      </c>
    </row>
    <row r="13" spans="1:14" ht="12.7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2"/>
    </row>
    <row r="14" spans="1:14" ht="12.75" customHeight="1" x14ac:dyDescent="0.2">
      <c r="A14" s="10" t="s">
        <v>21</v>
      </c>
      <c r="B14" s="11">
        <f>'[1]Summary All  CY'!C$11</f>
        <v>36228485.193999976</v>
      </c>
      <c r="C14" s="11">
        <f>'[1]Summary All  CY'!D$11</f>
        <v>32176916.820000008</v>
      </c>
      <c r="D14" s="11">
        <f>'[1]Summary All  CY'!E$11</f>
        <v>34849783.508000009</v>
      </c>
      <c r="E14" s="11">
        <f>'[1]Summary All  CY'!F$11</f>
        <v>34242952.055</v>
      </c>
      <c r="F14" s="11">
        <f>'[1]Summary All  CY'!G$11</f>
        <v>30922526.544</v>
      </c>
      <c r="G14" s="11">
        <f>'[1]Summary All  CY'!H$11</f>
        <v>36007565.777999997</v>
      </c>
      <c r="H14" s="11">
        <f>'[1]Summary All  CY'!I$11</f>
        <v>42861714.88699998</v>
      </c>
      <c r="I14" s="11">
        <f>'[1]Summary All  CY'!J$11</f>
        <v>43958756.897</v>
      </c>
      <c r="J14" s="11">
        <f>'[1]Summary All  CY'!K$11</f>
        <v>38791060.019999996</v>
      </c>
      <c r="K14" s="11">
        <f>'[1]Summary All  CY'!L$11</f>
        <v>35874728.158000007</v>
      </c>
      <c r="L14" s="11">
        <f>'[1]Summary All  CY'!M$11</f>
        <v>26546004.296</v>
      </c>
      <c r="M14" s="11">
        <f>'[1]Summary All  CY'!N$11</f>
        <v>37376039.230000004</v>
      </c>
      <c r="N14" s="12">
        <f>SUM(B14:M14)</f>
        <v>429836533.38699996</v>
      </c>
    </row>
    <row r="15" spans="1:14" ht="12.75" customHeight="1" x14ac:dyDescent="0.2">
      <c r="A15" s="10" t="s">
        <v>22</v>
      </c>
      <c r="B15" s="11">
        <f>'[1]Summary All  CY'!C$20</f>
        <v>12224964.824000001</v>
      </c>
      <c r="C15" s="11">
        <f>'[1]Summary All  CY'!D$20</f>
        <v>9991253.1970000006</v>
      </c>
      <c r="D15" s="11">
        <f>'[1]Summary All  CY'!E$20</f>
        <v>12187745.509</v>
      </c>
      <c r="E15" s="11">
        <f>'[1]Summary All  CY'!F$20</f>
        <v>11888812.616999999</v>
      </c>
      <c r="F15" s="11">
        <f>'[1]Summary All  CY'!G$20</f>
        <v>8924846.1150000021</v>
      </c>
      <c r="G15" s="11">
        <f>'[1]Summary All  CY'!H$20</f>
        <v>11341755.544</v>
      </c>
      <c r="H15" s="11">
        <f>'[1]Summary All  CY'!I$20</f>
        <v>12896217.944000002</v>
      </c>
      <c r="I15" s="11">
        <f>'[1]Summary All  CY'!J$20</f>
        <v>12346825.158999998</v>
      </c>
      <c r="J15" s="11">
        <f>'[1]Summary All  CY'!K$20</f>
        <v>11372116.777000001</v>
      </c>
      <c r="K15" s="11">
        <f>'[1]Summary All  CY'!L$20</f>
        <v>11197315.411000002</v>
      </c>
      <c r="L15" s="11">
        <f>'[1]Summary All  CY'!M$20</f>
        <v>8175901.7029999988</v>
      </c>
      <c r="M15" s="11">
        <f>'[1]Summary All  CY'!N$20</f>
        <v>12511401.305999994</v>
      </c>
      <c r="N15" s="12">
        <f t="shared" ref="N15:N20" si="1">SUM(B15:M15)</f>
        <v>135059156.10599998</v>
      </c>
    </row>
    <row r="16" spans="1:14" ht="12.75" customHeight="1" x14ac:dyDescent="0.2">
      <c r="A16" s="10" t="s">
        <v>23</v>
      </c>
      <c r="B16" s="11">
        <f>'[1]Summary All  CY'!C$29</f>
        <v>5527336.1869999999</v>
      </c>
      <c r="C16" s="11">
        <f>'[1]Summary All  CY'!D$29</f>
        <v>6039664.4799999995</v>
      </c>
      <c r="D16" s="11">
        <f>'[1]Summary All  CY'!E$29</f>
        <v>6093121.6899999995</v>
      </c>
      <c r="E16" s="11">
        <f>'[1]Summary All  CY'!F$29</f>
        <v>5695914.9359999988</v>
      </c>
      <c r="F16" s="11">
        <f>'[1]Summary All  CY'!G$29</f>
        <v>5177262.5419999994</v>
      </c>
      <c r="G16" s="11">
        <f>'[1]Summary All  CY'!H$29</f>
        <v>6294789.5120000001</v>
      </c>
      <c r="H16" s="11">
        <f>'[1]Summary All  CY'!I$29</f>
        <v>7463934.3259999994</v>
      </c>
      <c r="I16" s="11">
        <f>'[1]Summary All  CY'!J$29</f>
        <v>8016744.415000001</v>
      </c>
      <c r="J16" s="11">
        <f>'[1]Summary All  CY'!K$29</f>
        <v>7280937.0290000001</v>
      </c>
      <c r="K16" s="11">
        <f>'[1]Summary All  CY'!L$29</f>
        <v>6737259.4470000006</v>
      </c>
      <c r="L16" s="11">
        <f>'[1]Summary All  CY'!M$29</f>
        <v>5882276.1940000001</v>
      </c>
      <c r="M16" s="11">
        <f>'[1]Summary All  CY'!N$29</f>
        <v>6241285.9499999993</v>
      </c>
      <c r="N16" s="12">
        <f t="shared" si="1"/>
        <v>76450526.708000004</v>
      </c>
    </row>
    <row r="17" spans="1:14" ht="12.75" customHeight="1" x14ac:dyDescent="0.2">
      <c r="A17" s="10" t="s">
        <v>24</v>
      </c>
      <c r="B17" s="11">
        <f>'[1]Summary All  CY'!C$38</f>
        <v>49945788.386999995</v>
      </c>
      <c r="C17" s="11">
        <f>'[1]Summary All  CY'!D$38</f>
        <v>30706845.493999999</v>
      </c>
      <c r="D17" s="11">
        <f>'[1]Summary All  CY'!E$38</f>
        <v>47235368.905999996</v>
      </c>
      <c r="E17" s="11">
        <f>'[1]Summary All  CY'!F$38</f>
        <v>47531406.944000006</v>
      </c>
      <c r="F17" s="11">
        <f>'[1]Summary All  CY'!G$38</f>
        <v>29758994.973999992</v>
      </c>
      <c r="G17" s="11">
        <f>'[1]Summary All  CY'!H$38</f>
        <v>46555051.943999998</v>
      </c>
      <c r="H17" s="11">
        <f>'[1]Summary All  CY'!I$38</f>
        <v>55273988.211000003</v>
      </c>
      <c r="I17" s="11">
        <f>'[1]Summary All  CY'!J$38</f>
        <v>56440379.269999996</v>
      </c>
      <c r="J17" s="11">
        <f>'[1]Summary All  CY'!K$38</f>
        <v>53152290.959999993</v>
      </c>
      <c r="K17" s="11">
        <f>'[1]Summary All  CY'!L$38</f>
        <v>49570824.811999999</v>
      </c>
      <c r="L17" s="11">
        <f>'[1]Summary All  CY'!M$38</f>
        <v>24706796.762999997</v>
      </c>
      <c r="M17" s="11">
        <f>'[1]Summary All  CY'!N$38</f>
        <v>64930053.009000003</v>
      </c>
      <c r="N17" s="12">
        <f t="shared" si="1"/>
        <v>555807789.67400002</v>
      </c>
    </row>
    <row r="18" spans="1:14" ht="12.75" customHeight="1" x14ac:dyDescent="0.2">
      <c r="A18" s="10" t="s">
        <v>25</v>
      </c>
      <c r="B18" s="11">
        <f>'[1]Summary All  CY'!C$47</f>
        <v>64872981.891000003</v>
      </c>
      <c r="C18" s="11">
        <f>'[1]Summary All  CY'!D$47</f>
        <v>27997000.691</v>
      </c>
      <c r="D18" s="11">
        <f>'[1]Summary All  CY'!E$47</f>
        <v>60989299.484999999</v>
      </c>
      <c r="E18" s="11">
        <f>'[1]Summary All  CY'!F$47</f>
        <v>56846749.718999997</v>
      </c>
      <c r="F18" s="11">
        <f>'[1]Summary All  CY'!G$47</f>
        <v>24570930.987000003</v>
      </c>
      <c r="G18" s="11">
        <f>'[1]Summary All  CY'!H$47</f>
        <v>57194076.636</v>
      </c>
      <c r="H18" s="11">
        <f>'[1]Summary All  CY'!I$47</f>
        <v>60409333.278999984</v>
      </c>
      <c r="I18" s="11">
        <f>'[1]Summary All  CY'!J$47</f>
        <v>56261972.149999999</v>
      </c>
      <c r="J18" s="11">
        <f>'[1]Summary All  CY'!K$47</f>
        <v>59390738.105999991</v>
      </c>
      <c r="K18" s="11">
        <f>'[1]Summary All  CY'!L$47</f>
        <v>56042847.254000001</v>
      </c>
      <c r="L18" s="11">
        <f>'[1]Summary All  CY'!M$47</f>
        <v>28745434.563000001</v>
      </c>
      <c r="M18" s="11">
        <f>'[1]Summary All  CY'!N$47</f>
        <v>92929711.253000006</v>
      </c>
      <c r="N18" s="12">
        <f t="shared" si="1"/>
        <v>646251076.01399994</v>
      </c>
    </row>
    <row r="19" spans="1:14" ht="12.75" customHeight="1" x14ac:dyDescent="0.2">
      <c r="A19" s="10" t="s">
        <v>26</v>
      </c>
      <c r="B19" s="11">
        <f>'[1]Summary All  CY'!C$56</f>
        <v>40805989.748000011</v>
      </c>
      <c r="C19" s="11">
        <f>'[1]Summary All  CY'!D$56</f>
        <v>19401222.552000001</v>
      </c>
      <c r="D19" s="11">
        <f>'[1]Summary All  CY'!E$56</f>
        <v>40312526.717000008</v>
      </c>
      <c r="E19" s="11">
        <f>'[1]Summary All  CY'!F$56</f>
        <v>42012633.579999998</v>
      </c>
      <c r="F19" s="11">
        <f>'[1]Summary All  CY'!G$56</f>
        <v>24224968.097000003</v>
      </c>
      <c r="G19" s="11">
        <f>'[1]Summary All  CY'!H$56</f>
        <v>34689877.807999998</v>
      </c>
      <c r="H19" s="11">
        <f>'[1]Summary All  CY'!I$56</f>
        <v>47013520.239999995</v>
      </c>
      <c r="I19" s="11">
        <f>'[1]Summary All  CY'!J$56</f>
        <v>57817713.067000002</v>
      </c>
      <c r="J19" s="11">
        <f>'[1]Summary All  CY'!K$56</f>
        <v>56986487.372999996</v>
      </c>
      <c r="K19" s="11">
        <f>'[1]Summary All  CY'!L$56</f>
        <v>62963842.872999996</v>
      </c>
      <c r="L19" s="11">
        <f>'[1]Summary All  CY'!M$56</f>
        <v>24735432.638999999</v>
      </c>
      <c r="M19" s="11">
        <f>'[1]Summary All  CY'!N$56</f>
        <v>77980116.379000008</v>
      </c>
      <c r="N19" s="12">
        <f t="shared" si="1"/>
        <v>528944331.07300007</v>
      </c>
    </row>
    <row r="20" spans="1:14" ht="12.75" customHeight="1" x14ac:dyDescent="0.2">
      <c r="A20" s="16" t="s">
        <v>27</v>
      </c>
      <c r="B20" s="14">
        <f>SUM(B14:B19)</f>
        <v>209605546.23100001</v>
      </c>
      <c r="C20" s="14">
        <f t="shared" ref="C20:M20" si="2">SUM(C14:C19)</f>
        <v>126312903.234</v>
      </c>
      <c r="D20" s="14">
        <f t="shared" si="2"/>
        <v>201667845.815</v>
      </c>
      <c r="E20" s="14">
        <f t="shared" si="2"/>
        <v>198218469.85100001</v>
      </c>
      <c r="F20" s="14">
        <f t="shared" si="2"/>
        <v>123579529.259</v>
      </c>
      <c r="G20" s="14">
        <f t="shared" si="2"/>
        <v>192083117.222</v>
      </c>
      <c r="H20" s="14">
        <f t="shared" si="2"/>
        <v>225918708.88699996</v>
      </c>
      <c r="I20" s="14">
        <f t="shared" si="2"/>
        <v>234842390.958</v>
      </c>
      <c r="J20" s="14">
        <f t="shared" si="2"/>
        <v>226973630.26499996</v>
      </c>
      <c r="K20" s="14">
        <f t="shared" si="2"/>
        <v>222386817.95500001</v>
      </c>
      <c r="L20" s="14">
        <f t="shared" si="2"/>
        <v>118791846.15799999</v>
      </c>
      <c r="M20" s="14">
        <f t="shared" si="2"/>
        <v>291968607.12700003</v>
      </c>
      <c r="N20" s="15">
        <f t="shared" si="1"/>
        <v>2372349412.9619999</v>
      </c>
    </row>
    <row r="21" spans="1:14" ht="12.75" customHeight="1" x14ac:dyDescent="0.2">
      <c r="A21" s="2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 customHeight="1" x14ac:dyDescent="0.2">
      <c r="A22" s="2"/>
      <c r="B22" s="17"/>
    </row>
    <row r="23" spans="1:14" ht="12.75" customHeight="1" x14ac:dyDescent="0.2">
      <c r="A23" s="18" t="s">
        <v>28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 customHeight="1" x14ac:dyDescent="0.2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 customHeight="1" x14ac:dyDescent="0.2">
      <c r="A25" s="18" t="s">
        <v>29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 customHeight="1" x14ac:dyDescent="0.2">
      <c r="A26" s="18" t="s">
        <v>30</v>
      </c>
      <c r="B26" s="19">
        <f>+B10/B12</f>
        <v>0.95996540620383519</v>
      </c>
      <c r="C26" s="19">
        <f t="shared" ref="C26:N26" si="3">+C10/C12</f>
        <v>0.95823357422357414</v>
      </c>
      <c r="D26" s="19">
        <f t="shared" si="3"/>
        <v>0.96062889994665102</v>
      </c>
      <c r="E26" s="19">
        <f t="shared" si="3"/>
        <v>0.95811324998256009</v>
      </c>
      <c r="F26" s="19">
        <f t="shared" si="3"/>
        <v>0.95950144444751218</v>
      </c>
      <c r="G26" s="19">
        <f t="shared" si="3"/>
        <v>0.95804253546986784</v>
      </c>
      <c r="H26" s="19">
        <f t="shared" ref="H26:M26" si="4">+H10/H12</f>
        <v>0.96053050748824376</v>
      </c>
      <c r="I26" s="19">
        <f t="shared" si="4"/>
        <v>0.96169472723881144</v>
      </c>
      <c r="J26" s="19">
        <f t="shared" si="4"/>
        <v>0.95989927851010648</v>
      </c>
      <c r="K26" s="19">
        <f t="shared" si="4"/>
        <v>0.95898396282862641</v>
      </c>
      <c r="L26" s="19">
        <f t="shared" si="4"/>
        <v>0.95782886956990909</v>
      </c>
      <c r="M26" s="19">
        <f t="shared" si="4"/>
        <v>0.95370267963491007</v>
      </c>
      <c r="N26" s="19">
        <f t="shared" si="3"/>
        <v>0.95898760592837551</v>
      </c>
    </row>
    <row r="27" spans="1:14" ht="12.75" customHeight="1" x14ac:dyDescent="0.2">
      <c r="A27" s="18" t="s">
        <v>31</v>
      </c>
      <c r="B27" s="19">
        <f>+B11/B12</f>
        <v>4.0034593796164836E-2</v>
      </c>
      <c r="C27" s="19">
        <f t="shared" ref="C27:N27" si="5">+C11/C12</f>
        <v>4.176642577642594E-2</v>
      </c>
      <c r="D27" s="19">
        <f t="shared" si="5"/>
        <v>3.9371100053349116E-2</v>
      </c>
      <c r="E27" s="19">
        <f t="shared" si="5"/>
        <v>4.1886750017439987E-2</v>
      </c>
      <c r="F27" s="19">
        <f t="shared" si="5"/>
        <v>4.0498555552487832E-2</v>
      </c>
      <c r="G27" s="19">
        <f t="shared" si="5"/>
        <v>4.1957464530132049E-2</v>
      </c>
      <c r="H27" s="19">
        <f t="shared" ref="H27:M27" si="6">+H11/H12</f>
        <v>3.9469492511756202E-2</v>
      </c>
      <c r="I27" s="19">
        <f t="shared" si="6"/>
        <v>3.8305272761188593E-2</v>
      </c>
      <c r="J27" s="19">
        <f t="shared" si="6"/>
        <v>4.0100721489893423E-2</v>
      </c>
      <c r="K27" s="19">
        <f t="shared" si="6"/>
        <v>4.1016037171373594E-2</v>
      </c>
      <c r="L27" s="19">
        <f t="shared" si="6"/>
        <v>4.2171130430090985E-2</v>
      </c>
      <c r="M27" s="19">
        <f t="shared" si="6"/>
        <v>4.6297320365089871E-2</v>
      </c>
      <c r="N27" s="19">
        <f t="shared" si="5"/>
        <v>4.1012394071624513E-2</v>
      </c>
    </row>
    <row r="28" spans="1:14" ht="12.75" customHeight="1" x14ac:dyDescent="0.2">
      <c r="A28" s="20"/>
      <c r="B28" s="19">
        <f>+B27+B26</f>
        <v>1</v>
      </c>
      <c r="C28" s="19">
        <f t="shared" ref="C28:N28" si="7">+C27+C26</f>
        <v>1</v>
      </c>
      <c r="D28" s="19">
        <f t="shared" si="7"/>
        <v>1.0000000000000002</v>
      </c>
      <c r="E28" s="19">
        <f t="shared" si="7"/>
        <v>1</v>
      </c>
      <c r="F28" s="19">
        <f t="shared" si="7"/>
        <v>1</v>
      </c>
      <c r="G28" s="19">
        <f t="shared" si="7"/>
        <v>0.99999999999999989</v>
      </c>
      <c r="H28" s="19">
        <f t="shared" ref="H28:M28" si="8">+H27+H26</f>
        <v>1</v>
      </c>
      <c r="I28" s="19">
        <f t="shared" si="8"/>
        <v>1</v>
      </c>
      <c r="J28" s="19">
        <f t="shared" si="8"/>
        <v>0.99999999999999989</v>
      </c>
      <c r="K28" s="19">
        <f t="shared" si="8"/>
        <v>1</v>
      </c>
      <c r="L28" s="19">
        <f t="shared" si="8"/>
        <v>1</v>
      </c>
      <c r="M28" s="19">
        <f t="shared" si="8"/>
        <v>0.99999999999999989</v>
      </c>
      <c r="N28" s="19">
        <f t="shared" si="7"/>
        <v>1</v>
      </c>
    </row>
    <row r="29" spans="1:14" ht="12.75" customHeight="1" x14ac:dyDescent="0.2">
      <c r="A29" s="18" t="s">
        <v>32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 customHeight="1" x14ac:dyDescent="0.2">
      <c r="A30" s="18" t="s">
        <v>30</v>
      </c>
      <c r="B30" s="19">
        <f>(B14+B16)/B20</f>
        <v>0.19921143372314268</v>
      </c>
      <c r="C30" s="19">
        <f t="shared" ref="C30:N30" si="9">(C14+C16)/C20</f>
        <v>0.30255484848766534</v>
      </c>
      <c r="D30" s="19">
        <f t="shared" si="9"/>
        <v>0.20302148333333705</v>
      </c>
      <c r="E30" s="19">
        <f t="shared" si="9"/>
        <v>0.20148912975174249</v>
      </c>
      <c r="F30" s="19">
        <f t="shared" si="9"/>
        <v>0.2921178718065956</v>
      </c>
      <c r="G30" s="19">
        <f t="shared" si="9"/>
        <v>0.22022942933141315</v>
      </c>
      <c r="H30" s="19">
        <f t="shared" ref="H30:M30" si="10">(H14+H16)/H20</f>
        <v>0.22275998947113257</v>
      </c>
      <c r="I30" s="19">
        <f t="shared" si="10"/>
        <v>0.22132078071584388</v>
      </c>
      <c r="J30" s="19">
        <f t="shared" si="10"/>
        <v>0.20298391930026966</v>
      </c>
      <c r="K30" s="19">
        <f t="shared" si="10"/>
        <v>0.19161202087806545</v>
      </c>
      <c r="L30" s="19">
        <f t="shared" si="10"/>
        <v>0.27298406026006633</v>
      </c>
      <c r="M30" s="19">
        <f t="shared" si="10"/>
        <v>0.1493904622459202</v>
      </c>
      <c r="N30" s="19">
        <f t="shared" si="9"/>
        <v>0.21341167423683791</v>
      </c>
    </row>
    <row r="31" spans="1:14" ht="12.75" customHeight="1" x14ac:dyDescent="0.2">
      <c r="A31" s="18" t="s">
        <v>31</v>
      </c>
      <c r="B31" s="19">
        <f>(B15+B17)/B20</f>
        <v>0.29660834042284107</v>
      </c>
      <c r="C31" s="19">
        <f t="shared" ref="C31:N31" si="11">(C15+C17)/C20</f>
        <v>0.32220064339432569</v>
      </c>
      <c r="D31" s="19">
        <f t="shared" si="11"/>
        <v>0.2946583486071041</v>
      </c>
      <c r="E31" s="19">
        <f t="shared" si="11"/>
        <v>0.29977135635072721</v>
      </c>
      <c r="F31" s="19">
        <f t="shared" si="11"/>
        <v>0.31302790454821822</v>
      </c>
      <c r="G31" s="19">
        <f t="shared" si="11"/>
        <v>0.30141538894897141</v>
      </c>
      <c r="H31" s="19">
        <f t="shared" ref="H31:M31" si="12">(H15+H17)/H20</f>
        <v>0.30174661713872214</v>
      </c>
      <c r="I31" s="19">
        <f t="shared" si="12"/>
        <v>0.29290795477083231</v>
      </c>
      <c r="J31" s="19">
        <f t="shared" si="12"/>
        <v>0.28428151614645897</v>
      </c>
      <c r="K31" s="19">
        <f t="shared" si="12"/>
        <v>0.27325423683743899</v>
      </c>
      <c r="L31" s="19">
        <f t="shared" si="12"/>
        <v>0.27680938994974547</v>
      </c>
      <c r="M31" s="19">
        <f t="shared" si="12"/>
        <v>0.26523897578247047</v>
      </c>
      <c r="N31" s="19">
        <f t="shared" si="11"/>
        <v>0.29121635371469884</v>
      </c>
    </row>
    <row r="32" spans="1:14" ht="12.75" customHeight="1" x14ac:dyDescent="0.2">
      <c r="A32" s="18" t="s">
        <v>33</v>
      </c>
      <c r="B32" s="19">
        <f>+B18/B20</f>
        <v>0.30950031169263731</v>
      </c>
      <c r="C32" s="19">
        <f t="shared" ref="C32:N32" si="13">+C18/C20</f>
        <v>0.2216479866600356</v>
      </c>
      <c r="D32" s="19">
        <f t="shared" si="13"/>
        <v>0.30242451015690691</v>
      </c>
      <c r="E32" s="19">
        <f t="shared" si="13"/>
        <v>0.28678835913591433</v>
      </c>
      <c r="F32" s="19">
        <f t="shared" si="13"/>
        <v>0.1988268699058065</v>
      </c>
      <c r="G32" s="19">
        <f t="shared" si="13"/>
        <v>0.29775691618903688</v>
      </c>
      <c r="H32" s="19">
        <f t="shared" ref="H32:M32" si="14">+H18/H20</f>
        <v>0.26739411523998896</v>
      </c>
      <c r="I32" s="19">
        <f t="shared" si="14"/>
        <v>0.23957332371080345</v>
      </c>
      <c r="J32" s="19">
        <f t="shared" si="14"/>
        <v>0.26166360399073296</v>
      </c>
      <c r="K32" s="19">
        <f t="shared" si="14"/>
        <v>0.25200615652201236</v>
      </c>
      <c r="L32" s="19">
        <f t="shared" si="14"/>
        <v>0.24198154581053416</v>
      </c>
      <c r="M32" s="19">
        <f t="shared" si="14"/>
        <v>0.31828665474496576</v>
      </c>
      <c r="N32" s="19">
        <f t="shared" si="13"/>
        <v>0.27240973546435654</v>
      </c>
    </row>
    <row r="33" spans="1:14" ht="12.75" customHeight="1" x14ac:dyDescent="0.2">
      <c r="A33" s="18" t="s">
        <v>34</v>
      </c>
      <c r="B33" s="19">
        <f>+B19/B20</f>
        <v>0.19467991416137886</v>
      </c>
      <c r="C33" s="19">
        <f t="shared" ref="C33:N33" si="15">+C19/C20</f>
        <v>0.15359652145797342</v>
      </c>
      <c r="D33" s="19">
        <f t="shared" si="15"/>
        <v>0.19989565790265199</v>
      </c>
      <c r="E33" s="19">
        <f t="shared" si="15"/>
        <v>0.21195115476161588</v>
      </c>
      <c r="F33" s="19">
        <f t="shared" si="15"/>
        <v>0.19602735373937957</v>
      </c>
      <c r="G33" s="19">
        <f t="shared" si="15"/>
        <v>0.18059826553057853</v>
      </c>
      <c r="H33" s="19">
        <f t="shared" ref="H33:M33" si="16">+H19/H20</f>
        <v>0.2080992781501563</v>
      </c>
      <c r="I33" s="19">
        <f t="shared" si="16"/>
        <v>0.24619794080252025</v>
      </c>
      <c r="J33" s="19">
        <f t="shared" si="16"/>
        <v>0.25107096056253847</v>
      </c>
      <c r="K33" s="19">
        <f t="shared" si="16"/>
        <v>0.28312758576248315</v>
      </c>
      <c r="L33" s="19">
        <f t="shared" si="16"/>
        <v>0.20822500397965404</v>
      </c>
      <c r="M33" s="19">
        <f t="shared" si="16"/>
        <v>0.26708390722664355</v>
      </c>
      <c r="N33" s="19">
        <f t="shared" si="15"/>
        <v>0.22296223658410672</v>
      </c>
    </row>
    <row r="34" spans="1:14" ht="12.75" customHeight="1" x14ac:dyDescent="0.2">
      <c r="A34" s="20"/>
      <c r="B34" s="19">
        <f>SUM(B30:B33)</f>
        <v>1</v>
      </c>
      <c r="C34" s="19">
        <f t="shared" ref="C34:N34" si="17">SUM(C30:C33)</f>
        <v>1</v>
      </c>
      <c r="D34" s="19">
        <f t="shared" si="17"/>
        <v>1.0000000000000002</v>
      </c>
      <c r="E34" s="19">
        <f t="shared" si="17"/>
        <v>0.99999999999999989</v>
      </c>
      <c r="F34" s="19">
        <f t="shared" si="17"/>
        <v>0.99999999999999978</v>
      </c>
      <c r="G34" s="19">
        <f t="shared" si="17"/>
        <v>1</v>
      </c>
      <c r="H34" s="19">
        <f t="shared" ref="H34:M34" si="18">SUM(H30:H33)</f>
        <v>1</v>
      </c>
      <c r="I34" s="19">
        <f t="shared" si="18"/>
        <v>0.99999999999999978</v>
      </c>
      <c r="J34" s="19">
        <f t="shared" si="18"/>
        <v>1</v>
      </c>
      <c r="K34" s="19">
        <f t="shared" si="18"/>
        <v>1</v>
      </c>
      <c r="L34" s="19">
        <f t="shared" si="18"/>
        <v>1</v>
      </c>
      <c r="M34" s="19">
        <f t="shared" si="18"/>
        <v>1</v>
      </c>
      <c r="N34" s="19">
        <f t="shared" si="17"/>
        <v>1</v>
      </c>
    </row>
    <row r="35" spans="1:14" ht="12.75" customHeight="1" x14ac:dyDescent="0.2"/>
    <row r="36" spans="1:14" ht="12.75" customHeight="1" x14ac:dyDescent="0.2"/>
    <row r="37" spans="1:14" ht="12.75" customHeight="1" x14ac:dyDescent="0.2"/>
    <row r="38" spans="1:14" ht="12.75" customHeight="1" x14ac:dyDescent="0.2"/>
    <row r="39" spans="1:14" ht="12.75" customHeight="1" x14ac:dyDescent="0.2">
      <c r="A39" s="21" t="s">
        <v>35</v>
      </c>
    </row>
    <row r="40" spans="1:14" ht="12.75" customHeight="1" x14ac:dyDescent="0.2"/>
    <row r="41" spans="1:14" ht="12.75" customHeight="1" x14ac:dyDescent="0.2"/>
    <row r="42" spans="1:14" ht="12.75" customHeight="1" x14ac:dyDescent="0.2"/>
    <row r="43" spans="1:14" ht="12.75" customHeight="1" x14ac:dyDescent="0.2"/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</sheetData>
  <phoneticPr fontId="0" type="noConversion"/>
  <printOptions horizontalCentered="1" gridLines="1"/>
  <pageMargins left="0.25" right="0.25" top="1" bottom="0.5" header="0.5" footer="0.25"/>
  <pageSetup scale="63" orientation="landscape" r:id="rId1"/>
  <headerFooter alignWithMargins="0">
    <oddFooter>&amp;L&amp;F   &amp;A&amp;R&amp;D   &amp;T&amp;C&amp;"Arial"&amp;10&amp;K000000Page &amp;P_x000D_&amp;1#&amp;"Calibri"&amp;12&amp;K008000Internal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tabSelected="1" zoomScaleNormal="100" workbookViewId="0">
      <selection activeCell="A7" sqref="A7"/>
    </sheetView>
  </sheetViews>
  <sheetFormatPr defaultColWidth="9.140625" defaultRowHeight="12.75" x14ac:dyDescent="0.2"/>
  <cols>
    <col min="1" max="1" width="31.28515625" style="4" customWidth="1"/>
    <col min="2" max="2" width="17.140625" style="4" bestFit="1" customWidth="1"/>
    <col min="3" max="5" width="12.28515625" style="4" bestFit="1" customWidth="1"/>
    <col min="6" max="11" width="14.85546875" style="4" bestFit="1" customWidth="1"/>
    <col min="12" max="12" width="16.42578125" style="4" bestFit="1" customWidth="1"/>
    <col min="13" max="13" width="11.28515625" style="4" customWidth="1"/>
    <col min="14" max="14" width="13.7109375" style="4" bestFit="1" customWidth="1"/>
    <col min="15" max="16384" width="9.140625" style="4"/>
  </cols>
  <sheetData>
    <row r="1" spans="1:14" x14ac:dyDescent="0.2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">
      <c r="A2" s="5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A4" s="5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6" customFormat="1" x14ac:dyDescent="0.2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x14ac:dyDescent="0.2">
      <c r="A6" s="24" t="s">
        <v>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 customHeight="1" x14ac:dyDescent="0.2">
      <c r="A7" s="6"/>
    </row>
    <row r="8" spans="1:14" ht="12.75" customHeight="1" x14ac:dyDescent="0.2"/>
    <row r="9" spans="1:14" ht="12.75" customHeight="1" x14ac:dyDescent="0.2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16</v>
      </c>
      <c r="N9" s="9" t="s">
        <v>17</v>
      </c>
    </row>
    <row r="10" spans="1:14" ht="12.75" customHeight="1" x14ac:dyDescent="0.2">
      <c r="A10" s="10" t="s">
        <v>18</v>
      </c>
      <c r="B10" s="11">
        <f>'[2]CY Summary MGS-S'!C$19</f>
        <v>63041649.700999998</v>
      </c>
      <c r="C10" s="11">
        <f>'[2]CY Summary MGS-S'!D$19</f>
        <v>49821347.348999999</v>
      </c>
      <c r="D10" s="11">
        <f>'[2]CY Summary MGS-S'!E$19</f>
        <v>56160920.284999996</v>
      </c>
      <c r="E10" s="11">
        <f>'[2]CY Summary MGS-S'!F$19</f>
        <v>47995729.238999993</v>
      </c>
      <c r="F10" s="11">
        <f>'[2]CY Summary MGS-S'!G$19</f>
        <v>42106575.595999993</v>
      </c>
      <c r="G10" s="11">
        <f>'[2]CY Summary MGS-S'!H$19</f>
        <v>52012410.056000002</v>
      </c>
      <c r="H10" s="11">
        <f>'[2]CY Summary MGS-S'!I$19</f>
        <v>65793417.342</v>
      </c>
      <c r="I10" s="11">
        <f>'[2]CY Summary MGS-S'!J$19</f>
        <v>71923202.865999997</v>
      </c>
      <c r="J10" s="11">
        <f>'[2]CY Summary MGS-S'!K$19</f>
        <v>60998678.033000007</v>
      </c>
      <c r="K10" s="11">
        <f>'[2]CY Summary MGS-S'!L$19</f>
        <v>56978768.103</v>
      </c>
      <c r="L10" s="11">
        <f>'[2]CY Summary MGS-S'!M$19</f>
        <v>46068832.25</v>
      </c>
      <c r="M10" s="11">
        <f>'[2]CY Summary MGS-S'!N$19</f>
        <v>58374205.546999998</v>
      </c>
      <c r="N10" s="12">
        <f>SUM(B10:M10)</f>
        <v>671275736.36699998</v>
      </c>
    </row>
    <row r="11" spans="1:14" ht="12.75" customHeight="1" x14ac:dyDescent="0.2">
      <c r="A11" s="10" t="s">
        <v>19</v>
      </c>
      <c r="B11" s="11">
        <f>'[2]CY Summary MGS-P'!C$19</f>
        <v>2140554.196</v>
      </c>
      <c r="C11" s="11">
        <f>'[2]CY Summary MGS-P'!D$19</f>
        <v>1661051.946</v>
      </c>
      <c r="D11" s="11">
        <f>'[2]CY Summary MGS-P'!E$19</f>
        <v>2157190.5890000002</v>
      </c>
      <c r="E11" s="11">
        <f>'[2]CY Summary MGS-P'!F$19</f>
        <v>1779036.8219999997</v>
      </c>
      <c r="F11" s="11">
        <f>'[2]CY Summary MGS-P'!G$19</f>
        <v>1441733.8260000004</v>
      </c>
      <c r="G11" s="11">
        <f>'[2]CY Summary MGS-P'!H$19</f>
        <v>1894505.774</v>
      </c>
      <c r="H11" s="11">
        <f>'[2]CY Summary MGS-P'!I$19</f>
        <v>2346045.148</v>
      </c>
      <c r="I11" s="11">
        <f>'[2]CY Summary MGS-P'!J$19</f>
        <v>2247434.94</v>
      </c>
      <c r="J11" s="11">
        <f>'[2]CY Summary MGS-P'!K$19</f>
        <v>2059246.68</v>
      </c>
      <c r="K11" s="11">
        <f>'[2]CY Summary MGS-P'!L$19</f>
        <v>1949477.5799999998</v>
      </c>
      <c r="L11" s="11">
        <f>'[2]CY Summary MGS-P'!M$19</f>
        <v>1432062.5659999999</v>
      </c>
      <c r="M11" s="11">
        <f>'[2]CY Summary MGS-P'!N$19</f>
        <v>2101081.804</v>
      </c>
      <c r="N11" s="12">
        <f>SUM(B11:M11)</f>
        <v>23209421.870999999</v>
      </c>
    </row>
    <row r="12" spans="1:14" ht="12.75" customHeight="1" x14ac:dyDescent="0.2">
      <c r="A12" s="13" t="s">
        <v>20</v>
      </c>
      <c r="B12" s="14">
        <f>+B11+B10</f>
        <v>65182203.897</v>
      </c>
      <c r="C12" s="14">
        <f t="shared" ref="C12:M12" si="0">+C11+C10</f>
        <v>51482399.295000002</v>
      </c>
      <c r="D12" s="14">
        <f t="shared" si="0"/>
        <v>58318110.873999998</v>
      </c>
      <c r="E12" s="14">
        <f t="shared" si="0"/>
        <v>49774766.06099999</v>
      </c>
      <c r="F12" s="14">
        <f t="shared" si="0"/>
        <v>43548309.421999991</v>
      </c>
      <c r="G12" s="14">
        <f t="shared" si="0"/>
        <v>53906915.829999998</v>
      </c>
      <c r="H12" s="14">
        <f t="shared" si="0"/>
        <v>68139462.489999995</v>
      </c>
      <c r="I12" s="14">
        <f t="shared" si="0"/>
        <v>74170637.805999994</v>
      </c>
      <c r="J12" s="14">
        <f t="shared" si="0"/>
        <v>63057924.713000007</v>
      </c>
      <c r="K12" s="14">
        <f t="shared" si="0"/>
        <v>58928245.682999998</v>
      </c>
      <c r="L12" s="14">
        <f t="shared" si="0"/>
        <v>47500894.816</v>
      </c>
      <c r="M12" s="14">
        <f t="shared" si="0"/>
        <v>60475287.350999996</v>
      </c>
      <c r="N12" s="15">
        <f>SUM(B12:M12)</f>
        <v>694485158.23799992</v>
      </c>
    </row>
    <row r="13" spans="1:14" ht="12.7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2"/>
    </row>
    <row r="14" spans="1:14" ht="12.75" customHeight="1" x14ac:dyDescent="0.2">
      <c r="A14" s="10" t="s">
        <v>21</v>
      </c>
      <c r="B14" s="11">
        <f>'[1]Summary SOP CY'!C$11</f>
        <v>2243671.92</v>
      </c>
      <c r="C14" s="11">
        <f>'[1]Summary SOP CY'!D$11</f>
        <v>1190417.1000000001</v>
      </c>
      <c r="D14" s="11">
        <f>'[1]Summary SOP CY'!E$11</f>
        <v>1753529.8</v>
      </c>
      <c r="E14" s="11">
        <f>'[1]Summary SOP CY'!F$11</f>
        <v>1361349.9</v>
      </c>
      <c r="F14" s="11">
        <f>'[1]Summary SOP CY'!G$11</f>
        <v>1283539</v>
      </c>
      <c r="G14" s="11">
        <f>'[1]Summary SOP CY'!H$11</f>
        <v>1697258.38</v>
      </c>
      <c r="H14" s="11">
        <f>'[1]Summary SOP CY'!I$11</f>
        <v>2416706.06</v>
      </c>
      <c r="I14" s="11">
        <f>'[1]Summary SOP CY'!J$11</f>
        <v>2688429.99</v>
      </c>
      <c r="J14" s="11">
        <f>'[1]Summary SOP CY'!K$11</f>
        <v>2617808.5950000002</v>
      </c>
      <c r="K14" s="11">
        <f>'[1]Summary SOP CY'!L$11</f>
        <v>2112064.7349999999</v>
      </c>
      <c r="L14" s="11">
        <f>'[1]Summary SOP CY'!M$11</f>
        <v>1371825.774</v>
      </c>
      <c r="M14" s="11">
        <f>'[1]Summary SOP CY'!N$11</f>
        <v>2490900.5260000005</v>
      </c>
      <c r="N14" s="12">
        <f t="shared" ref="N14:N20" si="1">SUM(B14:M14)</f>
        <v>23227501.780000001</v>
      </c>
    </row>
    <row r="15" spans="1:14" ht="12.75" customHeight="1" x14ac:dyDescent="0.2">
      <c r="A15" s="10" t="s">
        <v>22</v>
      </c>
      <c r="B15" s="11">
        <f>'[1]Summary SOP CY'!C$20</f>
        <v>2056048.8629999999</v>
      </c>
      <c r="C15" s="11">
        <f>'[1]Summary SOP CY'!D$20</f>
        <v>2008818.9879999999</v>
      </c>
      <c r="D15" s="11">
        <f>'[1]Summary SOP CY'!E$20</f>
        <v>2104797.2779999999</v>
      </c>
      <c r="E15" s="11">
        <f>'[1]Summary SOP CY'!F$20</f>
        <v>3074389.7659999998</v>
      </c>
      <c r="F15" s="11">
        <f>'[1]Summary SOP CY'!G$20</f>
        <v>1537756.733</v>
      </c>
      <c r="G15" s="11">
        <f>'[1]Summary SOP CY'!H$20</f>
        <v>1965935.361</v>
      </c>
      <c r="H15" s="11">
        <f>'[1]Summary SOP CY'!I$20</f>
        <v>2329429.3140000002</v>
      </c>
      <c r="I15" s="11">
        <f>'[1]Summary SOP CY'!J$20</f>
        <v>2187281.1639999999</v>
      </c>
      <c r="J15" s="11">
        <f>'[1]Summary SOP CY'!K$20</f>
        <v>2120977.5060000001</v>
      </c>
      <c r="K15" s="11">
        <f>'[1]Summary SOP CY'!L$20</f>
        <v>1978701.5119999999</v>
      </c>
      <c r="L15" s="11">
        <f>'[1]Summary SOP CY'!M$20</f>
        <v>1162102.1869999999</v>
      </c>
      <c r="M15" s="11">
        <f>'[1]Summary SOP CY'!N$20</f>
        <v>1828733.3909999998</v>
      </c>
      <c r="N15" s="12">
        <f t="shared" si="1"/>
        <v>24354972.062999997</v>
      </c>
    </row>
    <row r="16" spans="1:14" ht="12.75" customHeight="1" x14ac:dyDescent="0.2">
      <c r="A16" s="10" t="s">
        <v>23</v>
      </c>
      <c r="B16" s="11">
        <f>'[1]Summary SOP CY'!C$29</f>
        <v>392193.636</v>
      </c>
      <c r="C16" s="11">
        <f>'[1]Summary SOP CY'!D$29</f>
        <v>370232.52</v>
      </c>
      <c r="D16" s="11">
        <f>'[1]Summary SOP CY'!E$29</f>
        <v>385042.6</v>
      </c>
      <c r="E16" s="11">
        <f>'[1]Summary SOP CY'!F$29</f>
        <v>336270.87599999999</v>
      </c>
      <c r="F16" s="11">
        <f>'[1]Summary SOP CY'!G$29</f>
        <v>243505.27299999999</v>
      </c>
      <c r="G16" s="11">
        <f>'[1]Summary SOP CY'!H$29</f>
        <v>273978.04399999999</v>
      </c>
      <c r="H16" s="11">
        <f>'[1]Summary SOP CY'!I$29</f>
        <v>244544.90100000001</v>
      </c>
      <c r="I16" s="11">
        <f>'[1]Summary SOP CY'!J$29</f>
        <v>265485.88</v>
      </c>
      <c r="J16" s="11">
        <f>'[1]Summary SOP CY'!K$29</f>
        <v>0</v>
      </c>
      <c r="K16" s="11">
        <f>'[1]Summary SOP CY'!L$29</f>
        <v>0</v>
      </c>
      <c r="L16" s="11">
        <f>'[1]Summary SOP CY'!M$29</f>
        <v>0</v>
      </c>
      <c r="M16" s="11">
        <f>'[1]Summary SOP CY'!N$29</f>
        <v>0</v>
      </c>
      <c r="N16" s="12">
        <f t="shared" si="1"/>
        <v>2511253.73</v>
      </c>
    </row>
    <row r="17" spans="1:14" ht="12.75" customHeight="1" x14ac:dyDescent="0.2">
      <c r="A17" s="10" t="s">
        <v>24</v>
      </c>
      <c r="B17" s="11">
        <f>'[1]Summary SOP CY'!C$38</f>
        <v>103660</v>
      </c>
      <c r="C17" s="11">
        <f>'[1]Summary SOP CY'!D$38</f>
        <v>16426.800000000003</v>
      </c>
      <c r="D17" s="11">
        <f>'[1]Summary SOP CY'!E$38</f>
        <v>15756.3</v>
      </c>
      <c r="E17" s="11">
        <f>'[1]Summary SOP CY'!F$38</f>
        <v>13505.400000000001</v>
      </c>
      <c r="F17" s="11">
        <f>'[1]Summary SOP CY'!G$38</f>
        <v>148620.6</v>
      </c>
      <c r="G17" s="11">
        <f>'[1]Summary SOP CY'!H$38</f>
        <v>187513.2</v>
      </c>
      <c r="H17" s="11">
        <f>'[1]Summary SOP CY'!I$38</f>
        <v>25520.399999999998</v>
      </c>
      <c r="I17" s="11">
        <f>'[1]Summary SOP CY'!J$38</f>
        <v>8920.8000000000011</v>
      </c>
      <c r="J17" s="11">
        <f>'[1]Summary SOP CY'!K$38</f>
        <v>7482.6</v>
      </c>
      <c r="K17" s="11">
        <f>'[1]Summary SOP CY'!L$38</f>
        <v>131408.09999999998</v>
      </c>
      <c r="L17" s="11">
        <f>'[1]Summary SOP CY'!M$38</f>
        <v>185356.80000000002</v>
      </c>
      <c r="M17" s="11">
        <f>'[1]Summary SOP CY'!N$38</f>
        <v>160614</v>
      </c>
      <c r="N17" s="12">
        <f t="shared" si="1"/>
        <v>1004785</v>
      </c>
    </row>
    <row r="18" spans="1:14" ht="12.75" customHeight="1" x14ac:dyDescent="0.2">
      <c r="A18" s="10" t="s">
        <v>25</v>
      </c>
      <c r="B18" s="11">
        <f>'[1]Summary SOP CY'!C$47</f>
        <v>439474.47399999999</v>
      </c>
      <c r="C18" s="11">
        <f>'[1]Summary SOP CY'!D$47</f>
        <v>197916.2</v>
      </c>
      <c r="D18" s="11">
        <f>'[1]Summary SOP CY'!E$47</f>
        <v>395279.554</v>
      </c>
      <c r="E18" s="11">
        <f>'[1]Summary SOP CY'!F$47</f>
        <v>399259.641</v>
      </c>
      <c r="F18" s="11">
        <f>'[1]Summary SOP CY'!G$47</f>
        <v>95291.450000000012</v>
      </c>
      <c r="G18" s="11">
        <f>'[1]Summary SOP CY'!H$47</f>
        <v>709578.44299999997</v>
      </c>
      <c r="H18" s="11">
        <f>'[1]Summary SOP CY'!I$47</f>
        <v>779298.26399999997</v>
      </c>
      <c r="I18" s="11">
        <f>'[1]Summary SOP CY'!J$47</f>
        <v>231455.20300000001</v>
      </c>
      <c r="J18" s="11">
        <f>'[1]Summary SOP CY'!K$47</f>
        <v>234006.22</v>
      </c>
      <c r="K18" s="11">
        <f>'[1]Summary SOP CY'!L$47</f>
        <v>222566.69</v>
      </c>
      <c r="L18" s="11">
        <f>'[1]Summary SOP CY'!M$47</f>
        <v>116724.79000000001</v>
      </c>
      <c r="M18" s="11">
        <f>'[1]Summary SOP CY'!N$47</f>
        <v>899340.97400000005</v>
      </c>
      <c r="N18" s="12">
        <f t="shared" si="1"/>
        <v>4720191.9030000009</v>
      </c>
    </row>
    <row r="19" spans="1:14" ht="12.75" customHeight="1" x14ac:dyDescent="0.2">
      <c r="A19" s="10" t="s">
        <v>26</v>
      </c>
      <c r="B19" s="11">
        <f>'[1]Summary SOP CY'!C$56</f>
        <v>398283.908</v>
      </c>
      <c r="C19" s="11">
        <f>'[1]Summary SOP CY'!D$56</f>
        <v>336312.03</v>
      </c>
      <c r="D19" s="11">
        <f>'[1]Summary SOP CY'!E$56</f>
        <v>140462.52899999998</v>
      </c>
      <c r="E19" s="11">
        <f>'[1]Summary SOP CY'!F$56</f>
        <v>238187.372</v>
      </c>
      <c r="F19" s="11">
        <f>'[1]Summary SOP CY'!G$56</f>
        <v>264821.07900000003</v>
      </c>
      <c r="G19" s="11">
        <f>'[1]Summary SOP CY'!H$56</f>
        <v>452184.12699999998</v>
      </c>
      <c r="H19" s="11">
        <f>'[1]Summary SOP CY'!I$56</f>
        <v>513176.212</v>
      </c>
      <c r="I19" s="11">
        <f>'[1]Summary SOP CY'!J$56</f>
        <v>698868.35800000001</v>
      </c>
      <c r="J19" s="11">
        <f>'[1]Summary SOP CY'!K$56</f>
        <v>357498.5</v>
      </c>
      <c r="K19" s="11">
        <f>'[1]Summary SOP CY'!L$56</f>
        <v>567561.20299999998</v>
      </c>
      <c r="L19" s="11">
        <f>'[1]Summary SOP CY'!M$56</f>
        <v>217477.38900000002</v>
      </c>
      <c r="M19" s="11">
        <f>'[1]Summary SOP CY'!N$56</f>
        <v>254668.40399999998</v>
      </c>
      <c r="N19" s="12">
        <f t="shared" si="1"/>
        <v>4439501.1109999996</v>
      </c>
    </row>
    <row r="20" spans="1:14" ht="12.75" customHeight="1" x14ac:dyDescent="0.2">
      <c r="A20" s="16" t="s">
        <v>27</v>
      </c>
      <c r="B20" s="14">
        <f>SUM(B14:B19)</f>
        <v>5633332.801</v>
      </c>
      <c r="C20" s="14">
        <f t="shared" ref="C20:M20" si="2">SUM(C14:C19)</f>
        <v>4120123.6380000003</v>
      </c>
      <c r="D20" s="14">
        <f t="shared" si="2"/>
        <v>4794868.0609999998</v>
      </c>
      <c r="E20" s="14">
        <f t="shared" si="2"/>
        <v>5422962.9550000001</v>
      </c>
      <c r="F20" s="14">
        <f t="shared" si="2"/>
        <v>3573534.1350000002</v>
      </c>
      <c r="G20" s="14">
        <f t="shared" si="2"/>
        <v>5286447.5550000006</v>
      </c>
      <c r="H20" s="14">
        <f t="shared" si="2"/>
        <v>6308675.1509999996</v>
      </c>
      <c r="I20" s="14">
        <f t="shared" si="2"/>
        <v>6080441.3949999996</v>
      </c>
      <c r="J20" s="14">
        <f t="shared" si="2"/>
        <v>5337773.4209999992</v>
      </c>
      <c r="K20" s="14">
        <f t="shared" si="2"/>
        <v>5012302.2399999993</v>
      </c>
      <c r="L20" s="14">
        <f t="shared" si="2"/>
        <v>3053486.94</v>
      </c>
      <c r="M20" s="14">
        <f t="shared" si="2"/>
        <v>5634257.2950000009</v>
      </c>
      <c r="N20" s="15">
        <f t="shared" si="1"/>
        <v>60258205.586999997</v>
      </c>
    </row>
    <row r="21" spans="1:14" ht="12.75" customHeight="1" x14ac:dyDescent="0.2">
      <c r="A21" s="2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 customHeight="1" x14ac:dyDescent="0.2">
      <c r="A22" s="2"/>
      <c r="B22" s="17"/>
    </row>
    <row r="23" spans="1:14" ht="12.75" customHeight="1" x14ac:dyDescent="0.2">
      <c r="A23" s="18" t="s">
        <v>28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 customHeight="1" x14ac:dyDescent="0.2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 customHeight="1" x14ac:dyDescent="0.2">
      <c r="A25" s="18" t="s">
        <v>29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 customHeight="1" x14ac:dyDescent="0.2">
      <c r="A26" s="18" t="s">
        <v>30</v>
      </c>
      <c r="B26" s="19">
        <f>+B10/B12</f>
        <v>0.96716045073617829</v>
      </c>
      <c r="C26" s="19">
        <f t="shared" ref="C26:N26" si="3">+C10/C12</f>
        <v>0.96773553741188356</v>
      </c>
      <c r="D26" s="19">
        <f t="shared" si="3"/>
        <v>0.96300993710751792</v>
      </c>
      <c r="E26" s="19">
        <f t="shared" si="3"/>
        <v>0.96425825849548441</v>
      </c>
      <c r="F26" s="19">
        <f t="shared" si="3"/>
        <v>0.966893460500865</v>
      </c>
      <c r="G26" s="19">
        <f t="shared" si="3"/>
        <v>0.96485597914793564</v>
      </c>
      <c r="H26" s="19">
        <f t="shared" ref="H26:M26" si="4">+H10/H12</f>
        <v>0.96556994930295648</v>
      </c>
      <c r="I26" s="19">
        <f t="shared" si="4"/>
        <v>0.96969912884019727</v>
      </c>
      <c r="J26" s="19">
        <f t="shared" si="4"/>
        <v>0.96734357038592067</v>
      </c>
      <c r="K26" s="19">
        <f t="shared" si="4"/>
        <v>0.96691777334612905</v>
      </c>
      <c r="L26" s="19">
        <f t="shared" si="4"/>
        <v>0.96985188233722219</v>
      </c>
      <c r="M26" s="19">
        <f t="shared" si="4"/>
        <v>0.96525718361939694</v>
      </c>
      <c r="N26" s="19">
        <f t="shared" si="3"/>
        <v>0.96658039182596023</v>
      </c>
    </row>
    <row r="27" spans="1:14" ht="12.75" customHeight="1" x14ac:dyDescent="0.2">
      <c r="A27" s="18" t="s">
        <v>31</v>
      </c>
      <c r="B27" s="19">
        <f>+B11/B12</f>
        <v>3.2839549263821662E-2</v>
      </c>
      <c r="C27" s="19">
        <f t="shared" ref="C27:N27" si="5">+C11/C12</f>
        <v>3.2264462588116445E-2</v>
      </c>
      <c r="D27" s="19">
        <f t="shared" si="5"/>
        <v>3.699006289248203E-2</v>
      </c>
      <c r="E27" s="19">
        <f t="shared" si="5"/>
        <v>3.5741741504515638E-2</v>
      </c>
      <c r="F27" s="19">
        <f t="shared" si="5"/>
        <v>3.3106539499135113E-2</v>
      </c>
      <c r="G27" s="19">
        <f t="shared" si="5"/>
        <v>3.5144020852064389E-2</v>
      </c>
      <c r="H27" s="19">
        <f t="shared" ref="H27:M27" si="6">+H11/H12</f>
        <v>3.4430050697043593E-2</v>
      </c>
      <c r="I27" s="19">
        <f t="shared" si="6"/>
        <v>3.0300871159802741E-2</v>
      </c>
      <c r="J27" s="19">
        <f t="shared" si="6"/>
        <v>3.2656429614079358E-2</v>
      </c>
      <c r="K27" s="19">
        <f t="shared" si="6"/>
        <v>3.3082226653870977E-2</v>
      </c>
      <c r="L27" s="19">
        <f t="shared" si="6"/>
        <v>3.0148117662777797E-2</v>
      </c>
      <c r="M27" s="19">
        <f t="shared" si="6"/>
        <v>3.4742816380603066E-2</v>
      </c>
      <c r="N27" s="19">
        <f t="shared" si="5"/>
        <v>3.3419608174039821E-2</v>
      </c>
    </row>
    <row r="28" spans="1:14" ht="12.75" customHeight="1" x14ac:dyDescent="0.2">
      <c r="A28" s="20"/>
      <c r="B28" s="19">
        <f>+B27+B26</f>
        <v>1</v>
      </c>
      <c r="C28" s="19">
        <f t="shared" ref="C28:N28" si="7">+C27+C26</f>
        <v>1</v>
      </c>
      <c r="D28" s="19">
        <f t="shared" si="7"/>
        <v>1</v>
      </c>
      <c r="E28" s="19">
        <f t="shared" si="7"/>
        <v>1</v>
      </c>
      <c r="F28" s="19">
        <f t="shared" si="7"/>
        <v>1</v>
      </c>
      <c r="G28" s="19">
        <f t="shared" si="7"/>
        <v>1</v>
      </c>
      <c r="H28" s="19">
        <f t="shared" ref="H28:M28" si="8">+H27+H26</f>
        <v>1</v>
      </c>
      <c r="I28" s="19">
        <f t="shared" si="8"/>
        <v>1</v>
      </c>
      <c r="J28" s="19">
        <f t="shared" si="8"/>
        <v>1</v>
      </c>
      <c r="K28" s="19">
        <f t="shared" si="8"/>
        <v>1</v>
      </c>
      <c r="L28" s="19">
        <f t="shared" si="8"/>
        <v>1</v>
      </c>
      <c r="M28" s="19">
        <f t="shared" si="8"/>
        <v>1</v>
      </c>
      <c r="N28" s="19">
        <f t="shared" si="7"/>
        <v>1</v>
      </c>
    </row>
    <row r="29" spans="1:14" ht="12.75" customHeight="1" x14ac:dyDescent="0.2">
      <c r="A29" s="18" t="s">
        <v>32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 customHeight="1" x14ac:dyDescent="0.2">
      <c r="A30" s="18" t="s">
        <v>30</v>
      </c>
      <c r="B30" s="19">
        <f>(B14+B16)/B20</f>
        <v>0.46790517249967811</v>
      </c>
      <c r="C30" s="19">
        <f t="shared" ref="C30:N30" si="9">(C14+C16)/C20</f>
        <v>0.37878708435011288</v>
      </c>
      <c r="D30" s="19">
        <f t="shared" si="9"/>
        <v>0.44601277298837444</v>
      </c>
      <c r="E30" s="19">
        <f t="shared" si="9"/>
        <v>0.31304303387040189</v>
      </c>
      <c r="F30" s="19">
        <f t="shared" si="9"/>
        <v>0.42732046632597787</v>
      </c>
      <c r="G30" s="19">
        <f t="shared" si="9"/>
        <v>0.372884891695478</v>
      </c>
      <c r="H30" s="19">
        <f t="shared" ref="H30:M30" si="10">(H14+H16)/H20</f>
        <v>0.42183991048868008</v>
      </c>
      <c r="I30" s="19">
        <f t="shared" si="10"/>
        <v>0.48580615749853806</v>
      </c>
      <c r="J30" s="19">
        <f t="shared" si="10"/>
        <v>0.49043081984352377</v>
      </c>
      <c r="K30" s="19">
        <f t="shared" si="10"/>
        <v>0.42137617283829243</v>
      </c>
      <c r="L30" s="19">
        <f t="shared" si="10"/>
        <v>0.44926531567218692</v>
      </c>
      <c r="M30" s="19">
        <f t="shared" si="10"/>
        <v>0.44209917928499576</v>
      </c>
      <c r="N30" s="19">
        <f t="shared" si="9"/>
        <v>0.42714108824297348</v>
      </c>
    </row>
    <row r="31" spans="1:14" ht="12.75" customHeight="1" x14ac:dyDescent="0.2">
      <c r="A31" s="18" t="s">
        <v>31</v>
      </c>
      <c r="B31" s="19">
        <f>(B15+B17)/B20</f>
        <v>0.38338030776676635</v>
      </c>
      <c r="C31" s="19">
        <f t="shared" ref="C31:N31" si="11">(C15+C17)/C20</f>
        <v>0.49154976062395528</v>
      </c>
      <c r="D31" s="19">
        <f t="shared" si="11"/>
        <v>0.4422548339229474</v>
      </c>
      <c r="E31" s="19">
        <f t="shared" si="11"/>
        <v>0.56941107501996568</v>
      </c>
      <c r="F31" s="19">
        <f t="shared" si="11"/>
        <v>0.47190743652991579</v>
      </c>
      <c r="G31" s="19">
        <f t="shared" si="11"/>
        <v>0.4073526765555891</v>
      </c>
      <c r="H31" s="19">
        <f t="shared" ref="H31:M31" si="12">(H15+H17)/H20</f>
        <v>0.37328752196516457</v>
      </c>
      <c r="I31" s="19">
        <f t="shared" si="12"/>
        <v>0.3611912065801598</v>
      </c>
      <c r="J31" s="19">
        <f t="shared" si="12"/>
        <v>0.39875430036542209</v>
      </c>
      <c r="K31" s="19">
        <f t="shared" si="12"/>
        <v>0.42098610797261099</v>
      </c>
      <c r="L31" s="19">
        <f t="shared" si="12"/>
        <v>0.44128532837281431</v>
      </c>
      <c r="M31" s="19">
        <f t="shared" si="12"/>
        <v>0.35308067893267903</v>
      </c>
      <c r="N31" s="19">
        <f t="shared" si="11"/>
        <v>0.42085151417902605</v>
      </c>
    </row>
    <row r="32" spans="1:14" ht="12.75" customHeight="1" x14ac:dyDescent="0.2">
      <c r="A32" s="18" t="s">
        <v>33</v>
      </c>
      <c r="B32" s="19">
        <f>+B18/B20</f>
        <v>7.801322760870559E-2</v>
      </c>
      <c r="C32" s="19">
        <f t="shared" ref="C32:N32" si="13">+C18/C20</f>
        <v>4.8036471084171868E-2</v>
      </c>
      <c r="D32" s="19">
        <f t="shared" si="13"/>
        <v>8.2438046046581309E-2</v>
      </c>
      <c r="E32" s="19">
        <f t="shared" si="13"/>
        <v>7.3623892383753151E-2</v>
      </c>
      <c r="F32" s="19">
        <f t="shared" si="13"/>
        <v>2.6665884919551776E-2</v>
      </c>
      <c r="G32" s="19">
        <f t="shared" si="13"/>
        <v>0.13422594958477743</v>
      </c>
      <c r="H32" s="19">
        <f t="shared" ref="H32:M32" si="14">+H18/H20</f>
        <v>0.12352803803449476</v>
      </c>
      <c r="I32" s="19">
        <f t="shared" si="14"/>
        <v>3.8065526491272109E-2</v>
      </c>
      <c r="J32" s="19">
        <f t="shared" si="14"/>
        <v>4.3839669004938839E-2</v>
      </c>
      <c r="K32" s="19">
        <f t="shared" si="14"/>
        <v>4.44040840601823E-2</v>
      </c>
      <c r="L32" s="19">
        <f t="shared" si="14"/>
        <v>3.8226719908617E-2</v>
      </c>
      <c r="M32" s="19">
        <f t="shared" si="14"/>
        <v>0.15962014634974173</v>
      </c>
      <c r="N32" s="19">
        <f t="shared" si="13"/>
        <v>7.8332765753952802E-2</v>
      </c>
    </row>
    <row r="33" spans="1:14" ht="12.75" customHeight="1" x14ac:dyDescent="0.2">
      <c r="A33" s="18" t="s">
        <v>34</v>
      </c>
      <c r="B33" s="19">
        <f>+B19/B20</f>
        <v>7.0701292124849907E-2</v>
      </c>
      <c r="C33" s="19">
        <f t="shared" ref="C33:N33" si="15">+C19/C20</f>
        <v>8.1626683941759912E-2</v>
      </c>
      <c r="D33" s="19">
        <f t="shared" si="15"/>
        <v>2.9294347042096845E-2</v>
      </c>
      <c r="E33" s="19">
        <f t="shared" si="15"/>
        <v>4.392199872587918E-2</v>
      </c>
      <c r="F33" s="19">
        <f t="shared" si="15"/>
        <v>7.410621222455456E-2</v>
      </c>
      <c r="G33" s="19">
        <f t="shared" si="15"/>
        <v>8.5536482164155311E-2</v>
      </c>
      <c r="H33" s="19">
        <f t="shared" ref="H33:M33" si="16">+H19/H20</f>
        <v>8.1344529511660699E-2</v>
      </c>
      <c r="I33" s="19">
        <f t="shared" si="16"/>
        <v>0.11493710943003013</v>
      </c>
      <c r="J33" s="19">
        <f t="shared" si="16"/>
        <v>6.6975210786115541E-2</v>
      </c>
      <c r="K33" s="19">
        <f t="shared" si="16"/>
        <v>0.11323363512891435</v>
      </c>
      <c r="L33" s="19">
        <f t="shared" si="16"/>
        <v>7.1222636046381793E-2</v>
      </c>
      <c r="M33" s="19">
        <f t="shared" si="16"/>
        <v>4.5199995432583441E-2</v>
      </c>
      <c r="N33" s="19">
        <f t="shared" si="15"/>
        <v>7.3674631824047709E-2</v>
      </c>
    </row>
    <row r="34" spans="1:14" ht="12.75" customHeight="1" x14ac:dyDescent="0.2">
      <c r="A34" s="20"/>
      <c r="B34" s="19">
        <f>SUM(B30:B33)</f>
        <v>0.99999999999999989</v>
      </c>
      <c r="C34" s="19">
        <f t="shared" ref="C34:N34" si="17">SUM(C30:C33)</f>
        <v>0.99999999999999989</v>
      </c>
      <c r="D34" s="19">
        <f t="shared" si="17"/>
        <v>1</v>
      </c>
      <c r="E34" s="19">
        <f t="shared" si="17"/>
        <v>0.99999999999999989</v>
      </c>
      <c r="F34" s="19">
        <f t="shared" si="17"/>
        <v>1</v>
      </c>
      <c r="G34" s="19">
        <f t="shared" si="17"/>
        <v>0.99999999999999989</v>
      </c>
      <c r="H34" s="19">
        <f t="shared" ref="H34:M34" si="18">SUM(H30:H33)</f>
        <v>1</v>
      </c>
      <c r="I34" s="19">
        <f t="shared" si="18"/>
        <v>1.0000000000000002</v>
      </c>
      <c r="J34" s="19">
        <f t="shared" si="18"/>
        <v>1.0000000000000002</v>
      </c>
      <c r="K34" s="19">
        <f t="shared" si="18"/>
        <v>1</v>
      </c>
      <c r="L34" s="19">
        <f t="shared" si="18"/>
        <v>1</v>
      </c>
      <c r="M34" s="19">
        <f t="shared" si="18"/>
        <v>1</v>
      </c>
      <c r="N34" s="19">
        <f t="shared" si="17"/>
        <v>1</v>
      </c>
    </row>
    <row r="35" spans="1:14" ht="12.75" customHeight="1" x14ac:dyDescent="0.2"/>
    <row r="36" spans="1:14" ht="12.75" customHeight="1" x14ac:dyDescent="0.2"/>
    <row r="37" spans="1:14" ht="12.75" customHeight="1" x14ac:dyDescent="0.2"/>
    <row r="38" spans="1:14" ht="12.75" customHeight="1" x14ac:dyDescent="0.2"/>
    <row r="39" spans="1:14" ht="12.75" customHeight="1" x14ac:dyDescent="0.2">
      <c r="A39" s="21"/>
    </row>
    <row r="40" spans="1:14" ht="12.75" customHeight="1" x14ac:dyDescent="0.2"/>
    <row r="41" spans="1:14" ht="12.75" customHeight="1" x14ac:dyDescent="0.2"/>
    <row r="42" spans="1:14" ht="12.75" customHeight="1" x14ac:dyDescent="0.2"/>
    <row r="43" spans="1:14" ht="12.75" customHeight="1" x14ac:dyDescent="0.2"/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</sheetData>
  <phoneticPr fontId="0" type="noConversion"/>
  <printOptions horizontalCentered="1" gridLines="1"/>
  <pageMargins left="0.25" right="0.25" top="1" bottom="0.5" header="0.5" footer="0.25"/>
  <pageSetup scale="63" orientation="landscape" r:id="rId1"/>
  <headerFooter alignWithMargins="0">
    <oddFooter>&amp;L&amp;F   &amp;A&amp;R&amp;D   &amp;T&amp;C&amp;"Arial"&amp;10&amp;K000000Page &amp;P_x000D_&amp;1#&amp;"Calibri"&amp;12&amp;K008000Internal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KWH All Customers Voltage</vt:lpstr>
      <vt:lpstr>Total KWH SOP Only Voltage</vt:lpstr>
      <vt:lpstr>'Total KWH All Customers Voltage'!Print_Area</vt:lpstr>
      <vt:lpstr>'Total KWH SOP Only Voltage'!Print_Area</vt:lpstr>
    </vt:vector>
  </TitlesOfParts>
  <Company>Utility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Carleton</dc:creator>
  <cp:lastModifiedBy>Poirier, Rhonda A.</cp:lastModifiedBy>
  <cp:lastPrinted>2021-08-06T20:19:22Z</cp:lastPrinted>
  <dcterms:created xsi:type="dcterms:W3CDTF">2012-04-13T19:19:24Z</dcterms:created>
  <dcterms:modified xsi:type="dcterms:W3CDTF">2021-08-06T20:19:29Z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Voltage 2019.xlsx</vt:lpwstr>
  </property>
</Properties>
</file>