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55" yWindow="30" windowWidth="16545" windowHeight="12705" activeTab="0"/>
  </bookViews>
  <sheets>
    <sheet name="FY2015 Projections" sheetId="1" r:id="rId1"/>
  </sheets>
  <definedNames>
    <definedName name="_xlnm.Print_Area" localSheetId="0">'FY2015 Projections'!$A$1:$N$515</definedName>
    <definedName name="_xlnm.Print_Titles" localSheetId="0">'FY2015 Projections'!$1:$6</definedName>
    <definedName name="qry_SSXYear_Totals">#REF!</definedName>
  </definedNames>
  <calcPr fullCalcOnLoad="1"/>
</workbook>
</file>

<file path=xl/comments1.xml><?xml version="1.0" encoding="utf-8"?>
<comments xmlns="http://schemas.openxmlformats.org/spreadsheetml/2006/main">
  <authors>
    <author>State of Maine</author>
  </authors>
  <commentList>
    <comment ref="B213" authorId="0">
      <text>
        <r>
          <rPr>
            <b/>
            <sz val="8"/>
            <rFont val="Tahoma"/>
            <family val="2"/>
          </rPr>
          <t>State of Maine:</t>
        </r>
        <r>
          <rPr>
            <sz val="8"/>
            <rFont val="Tahoma"/>
            <family val="2"/>
          </rPr>
          <t xml:space="preserve">
This is Penobscot Nation in the Revenue Sharing Database
</t>
        </r>
      </text>
    </comment>
  </commentList>
</comments>
</file>

<file path=xl/sharedStrings.xml><?xml version="1.0" encoding="utf-8"?>
<sst xmlns="http://schemas.openxmlformats.org/spreadsheetml/2006/main" count="1018" uniqueCount="542">
  <si>
    <t>AUBURN</t>
  </si>
  <si>
    <t>DURHAM</t>
  </si>
  <si>
    <t>GREENE</t>
  </si>
  <si>
    <t>LEEDS</t>
  </si>
  <si>
    <t>LEWISTON</t>
  </si>
  <si>
    <t>LISBON</t>
  </si>
  <si>
    <t>LIVERMORE</t>
  </si>
  <si>
    <t>LIVERMORE FALLS</t>
  </si>
  <si>
    <t>MECHANIC FALLS</t>
  </si>
  <si>
    <t>MINOT</t>
  </si>
  <si>
    <t>POLAND</t>
  </si>
  <si>
    <t>SABATTUS</t>
  </si>
  <si>
    <t>TURNER</t>
  </si>
  <si>
    <t>WALES</t>
  </si>
  <si>
    <t>ALLAGASH</t>
  </si>
  <si>
    <t>AMITY</t>
  </si>
  <si>
    <t>ASHLAND</t>
  </si>
  <si>
    <t>BANCROFT</t>
  </si>
  <si>
    <t>BLAINE</t>
  </si>
  <si>
    <t>BRIDGEWATER</t>
  </si>
  <si>
    <t>CARIBOU</t>
  </si>
  <si>
    <t>CARY PLT</t>
  </si>
  <si>
    <t>CASTLE HILL</t>
  </si>
  <si>
    <t>CASWELL</t>
  </si>
  <si>
    <t>CHAPMAN</t>
  </si>
  <si>
    <t>CRYSTAL</t>
  </si>
  <si>
    <t>CYR PLT</t>
  </si>
  <si>
    <t>DYER BROOK</t>
  </si>
  <si>
    <t>EAGLE LAKE</t>
  </si>
  <si>
    <t>EASTON</t>
  </si>
  <si>
    <t>FORT FAIRFIELD</t>
  </si>
  <si>
    <t>FORT KENT</t>
  </si>
  <si>
    <t>FRENCHVILLE</t>
  </si>
  <si>
    <t>GARFIELD PLT</t>
  </si>
  <si>
    <t>GLENWOOD PLT</t>
  </si>
  <si>
    <t>GRAND ISLE</t>
  </si>
  <si>
    <t>HAMLIN</t>
  </si>
  <si>
    <t>HAMMOND</t>
  </si>
  <si>
    <t>HAYNESVILLE</t>
  </si>
  <si>
    <t>HERSEY</t>
  </si>
  <si>
    <t>HODGDON</t>
  </si>
  <si>
    <t>HOULTON</t>
  </si>
  <si>
    <t>ISLAND FALLS</t>
  </si>
  <si>
    <t>LIMESTONE</t>
  </si>
  <si>
    <t>LINNEUS</t>
  </si>
  <si>
    <t>LITTLETON</t>
  </si>
  <si>
    <t>LUDLOW</t>
  </si>
  <si>
    <t>MACWAHOC PLT</t>
  </si>
  <si>
    <t>MADAWASKA</t>
  </si>
  <si>
    <t>MAPLETON</t>
  </si>
  <si>
    <t>MARS HILL</t>
  </si>
  <si>
    <t>MASARDIS</t>
  </si>
  <si>
    <t>MERRILL</t>
  </si>
  <si>
    <t>MONTICELLO</t>
  </si>
  <si>
    <t>MORO</t>
  </si>
  <si>
    <t>NASHVILLE PLT</t>
  </si>
  <si>
    <t>NEW LIMERICK</t>
  </si>
  <si>
    <t>NEW SWEDEN</t>
  </si>
  <si>
    <t>OAKFIELD</t>
  </si>
  <si>
    <t>ORIENT</t>
  </si>
  <si>
    <t>OXBOW PLT</t>
  </si>
  <si>
    <t>PERHAM</t>
  </si>
  <si>
    <t>PORTAGE LAKE</t>
  </si>
  <si>
    <t>PRESQUE ISLE</t>
  </si>
  <si>
    <t>REED PLT</t>
  </si>
  <si>
    <t>SHERMAN</t>
  </si>
  <si>
    <t>SMYRNA</t>
  </si>
  <si>
    <t>STOCKHOLM</t>
  </si>
  <si>
    <t>VAN BUREN</t>
  </si>
  <si>
    <t>WADE</t>
  </si>
  <si>
    <t>WASHBURN</t>
  </si>
  <si>
    <t>WESTFIELD</t>
  </si>
  <si>
    <t>WESTMANLAND</t>
  </si>
  <si>
    <t>WESTON</t>
  </si>
  <si>
    <t>WINTERVILLE PLT</t>
  </si>
  <si>
    <t>WOODLAND</t>
  </si>
  <si>
    <t>BALDWIN</t>
  </si>
  <si>
    <t>BRIDGTON</t>
  </si>
  <si>
    <t>BRUNSWICK</t>
  </si>
  <si>
    <t>CAPE ELIZABETH</t>
  </si>
  <si>
    <t>CASCO</t>
  </si>
  <si>
    <t>CUMBERLAND</t>
  </si>
  <si>
    <t>FALMOUTH</t>
  </si>
  <si>
    <t>FREEPORT</t>
  </si>
  <si>
    <t>FRYE ISLAND</t>
  </si>
  <si>
    <t>GORHAM</t>
  </si>
  <si>
    <t>GRAY</t>
  </si>
  <si>
    <t>HARPSWELL</t>
  </si>
  <si>
    <t>HARRISON</t>
  </si>
  <si>
    <t>LONG ISLAND</t>
  </si>
  <si>
    <t>NAPLES</t>
  </si>
  <si>
    <t>NEW GLOUCESTER</t>
  </si>
  <si>
    <t>PORTLAND</t>
  </si>
  <si>
    <t>POWNAL</t>
  </si>
  <si>
    <t>RAYMOND</t>
  </si>
  <si>
    <t>SCARBOROUGH</t>
  </si>
  <si>
    <t>SEBAGO</t>
  </si>
  <si>
    <t>STANDISH</t>
  </si>
  <si>
    <t>WESTBROOK</t>
  </si>
  <si>
    <t>WINDHAM</t>
  </si>
  <si>
    <t>YARMOUTH</t>
  </si>
  <si>
    <t>AVON</t>
  </si>
  <si>
    <t>CARRABASSETT VALLEY</t>
  </si>
  <si>
    <t>CARTHAGE</t>
  </si>
  <si>
    <t>CHESTERVILLE</t>
  </si>
  <si>
    <t>COPLIN PLT</t>
  </si>
  <si>
    <t>DALLAS PLT</t>
  </si>
  <si>
    <t>EUSTIS</t>
  </si>
  <si>
    <t>FARMINGTON</t>
  </si>
  <si>
    <t>INDUSTRY</t>
  </si>
  <si>
    <t>JAY</t>
  </si>
  <si>
    <t>KINGFIELD</t>
  </si>
  <si>
    <t>NEW SHARON</t>
  </si>
  <si>
    <t>NEW VINEYARD</t>
  </si>
  <si>
    <t>PHILLIPS</t>
  </si>
  <si>
    <t>SANDY RIVER PLT</t>
  </si>
  <si>
    <t>STRONG</t>
  </si>
  <si>
    <t>TEMPLE</t>
  </si>
  <si>
    <t>WELD</t>
  </si>
  <si>
    <t>WILTON</t>
  </si>
  <si>
    <t>AMHERST</t>
  </si>
  <si>
    <t>AURORA</t>
  </si>
  <si>
    <t>BAR HARBOR</t>
  </si>
  <si>
    <t>BLUE HILL</t>
  </si>
  <si>
    <t>BROOKLIN</t>
  </si>
  <si>
    <t>BROOKSVILLE</t>
  </si>
  <si>
    <t>BUCKSPORT</t>
  </si>
  <si>
    <t>CASTINE</t>
  </si>
  <si>
    <t>CRANBERRY ISLES</t>
  </si>
  <si>
    <t>DEDHAM</t>
  </si>
  <si>
    <t>DEER ISLE</t>
  </si>
  <si>
    <t>EASTBROOK</t>
  </si>
  <si>
    <t>ELLSWORTH</t>
  </si>
  <si>
    <t>FRANKLIN</t>
  </si>
  <si>
    <t>GOULDSBORO</t>
  </si>
  <si>
    <t>GREAT POND</t>
  </si>
  <si>
    <t>HANCOCK</t>
  </si>
  <si>
    <t>LAMOINE</t>
  </si>
  <si>
    <t>FRENCHBORO</t>
  </si>
  <si>
    <t>MARIAVILLE</t>
  </si>
  <si>
    <t>MOUNT DESERT</t>
  </si>
  <si>
    <t>ORLAND</t>
  </si>
  <si>
    <t>OSBORN</t>
  </si>
  <si>
    <t>OTIS</t>
  </si>
  <si>
    <t>PENOBSCOT</t>
  </si>
  <si>
    <t>SEDGWICK</t>
  </si>
  <si>
    <t>SORRENTO</t>
  </si>
  <si>
    <t>SOUTHWEST HARBOR</t>
  </si>
  <si>
    <t>STONINGTON</t>
  </si>
  <si>
    <t>SULLIVAN</t>
  </si>
  <si>
    <t>SURRY</t>
  </si>
  <si>
    <t>SWANS ISLAND</t>
  </si>
  <si>
    <t>TREMONT</t>
  </si>
  <si>
    <t>TRENTON</t>
  </si>
  <si>
    <t>VERONA</t>
  </si>
  <si>
    <t>WALTHAM</t>
  </si>
  <si>
    <t>WINTER HARBOR</t>
  </si>
  <si>
    <t>ALBION</t>
  </si>
  <si>
    <t>AUGUSTA</t>
  </si>
  <si>
    <t>BELGRADE</t>
  </si>
  <si>
    <t>BENTON</t>
  </si>
  <si>
    <t>CHELSEA</t>
  </si>
  <si>
    <t>CHINA</t>
  </si>
  <si>
    <t>CLINTON</t>
  </si>
  <si>
    <t>FARMINGDALE</t>
  </si>
  <si>
    <t>FAYETTE</t>
  </si>
  <si>
    <t>GARDINER</t>
  </si>
  <si>
    <t>HALLOWELL</t>
  </si>
  <si>
    <t>LITCHFIELD</t>
  </si>
  <si>
    <t>MANCHESTER</t>
  </si>
  <si>
    <t>MONMOUTH</t>
  </si>
  <si>
    <t>MOUNT VERNON</t>
  </si>
  <si>
    <t>OAKLAND</t>
  </si>
  <si>
    <t>PITTSTON</t>
  </si>
  <si>
    <t>RANDOLPH</t>
  </si>
  <si>
    <t>READFIELD</t>
  </si>
  <si>
    <t>ROME</t>
  </si>
  <si>
    <t>SIDNEY</t>
  </si>
  <si>
    <t>VASSALBORO</t>
  </si>
  <si>
    <t>VIENNA</t>
  </si>
  <si>
    <t>WATERVILLE</t>
  </si>
  <si>
    <t>WAYNE</t>
  </si>
  <si>
    <t>WEST GARDINER</t>
  </si>
  <si>
    <t>WINDSOR</t>
  </si>
  <si>
    <t>WINSLOW</t>
  </si>
  <si>
    <t>WINTHROP</t>
  </si>
  <si>
    <t>APPLETON</t>
  </si>
  <si>
    <t>CAMDEN</t>
  </si>
  <si>
    <t>CUSHING</t>
  </si>
  <si>
    <t>FRIENDSHIP</t>
  </si>
  <si>
    <t>HOPE</t>
  </si>
  <si>
    <t>ISLE AU HAUT</t>
  </si>
  <si>
    <t>MATINICUS ISLE PLT</t>
  </si>
  <si>
    <t>NORTH HAVEN</t>
  </si>
  <si>
    <t>OWLS HEAD</t>
  </si>
  <si>
    <t>ROCKLAND</t>
  </si>
  <si>
    <t>ROCKPORT</t>
  </si>
  <si>
    <t>THOMASTON</t>
  </si>
  <si>
    <t>UNION</t>
  </si>
  <si>
    <t>VINALHAVEN</t>
  </si>
  <si>
    <t>WARREN</t>
  </si>
  <si>
    <t>WASHINGTON</t>
  </si>
  <si>
    <t>ALNA</t>
  </si>
  <si>
    <t>BOOTHBAY</t>
  </si>
  <si>
    <t>BOOTHBAY HARBOR</t>
  </si>
  <si>
    <t>BREMEN</t>
  </si>
  <si>
    <t>BRISTOL</t>
  </si>
  <si>
    <t>DAMARISCOTTA</t>
  </si>
  <si>
    <t>DRESDEN</t>
  </si>
  <si>
    <t>EDGECOMB</t>
  </si>
  <si>
    <t>JEFFERSON</t>
  </si>
  <si>
    <t>MONHEGAN PLT</t>
  </si>
  <si>
    <t>NEWCASTLE</t>
  </si>
  <si>
    <t>NOBLEBORO</t>
  </si>
  <si>
    <t>SOMERVILLE</t>
  </si>
  <si>
    <t>SOUTHPORT</t>
  </si>
  <si>
    <t>WALDOBORO</t>
  </si>
  <si>
    <t>WHITEFIELD</t>
  </si>
  <si>
    <t>WISCASSET</t>
  </si>
  <si>
    <t>ANDOVER</t>
  </si>
  <si>
    <t>BETHEL</t>
  </si>
  <si>
    <t>BROWNFIELD</t>
  </si>
  <si>
    <t>BUCKFIELD</t>
  </si>
  <si>
    <t>BYRON</t>
  </si>
  <si>
    <t>CANTON</t>
  </si>
  <si>
    <t>DENMARK</t>
  </si>
  <si>
    <t>DIXFIELD</t>
  </si>
  <si>
    <t>FRYEBURG</t>
  </si>
  <si>
    <t>GILEAD</t>
  </si>
  <si>
    <t>GREENWOOD</t>
  </si>
  <si>
    <t>HANOVER</t>
  </si>
  <si>
    <t>HARTFORD</t>
  </si>
  <si>
    <t>HEBRON</t>
  </si>
  <si>
    <t>HIRAM</t>
  </si>
  <si>
    <t>LINCOLN PLT</t>
  </si>
  <si>
    <t>LOVELL</t>
  </si>
  <si>
    <t>MAGALLOWAY PLT</t>
  </si>
  <si>
    <t>MEXICO</t>
  </si>
  <si>
    <t>NEWRY</t>
  </si>
  <si>
    <t>NORWAY</t>
  </si>
  <si>
    <t>OTISFIELD</t>
  </si>
  <si>
    <t>OXFORD</t>
  </si>
  <si>
    <t>PARIS</t>
  </si>
  <si>
    <t>PERU</t>
  </si>
  <si>
    <t>PORTER</t>
  </si>
  <si>
    <t>ROXBURY</t>
  </si>
  <si>
    <t>RUMFORD</t>
  </si>
  <si>
    <t>STONEHAM</t>
  </si>
  <si>
    <t>STOW</t>
  </si>
  <si>
    <t>SUMNER</t>
  </si>
  <si>
    <t>SWEDEN</t>
  </si>
  <si>
    <t>UPTON</t>
  </si>
  <si>
    <t>WATERFORD</t>
  </si>
  <si>
    <t>WEST PARIS</t>
  </si>
  <si>
    <t>WOODSTOCK</t>
  </si>
  <si>
    <t>ALTON</t>
  </si>
  <si>
    <t>BANGOR</t>
  </si>
  <si>
    <t>BRADFORD</t>
  </si>
  <si>
    <t>BRADLEY</t>
  </si>
  <si>
    <t>BREWER</t>
  </si>
  <si>
    <t>BURLINGTON</t>
  </si>
  <si>
    <t>CARMEL</t>
  </si>
  <si>
    <t>CARROLL PLT</t>
  </si>
  <si>
    <t>CHARLESTON</t>
  </si>
  <si>
    <t>CHESTER</t>
  </si>
  <si>
    <t>CORINNA</t>
  </si>
  <si>
    <t>CORINTH</t>
  </si>
  <si>
    <t>DEXTER</t>
  </si>
  <si>
    <t>DIXMONT</t>
  </si>
  <si>
    <t>DREW PLT</t>
  </si>
  <si>
    <t>EDDINGTON</t>
  </si>
  <si>
    <t>EDINBURG</t>
  </si>
  <si>
    <t>ENFIELD</t>
  </si>
  <si>
    <t>ETNA</t>
  </si>
  <si>
    <t>EXETER</t>
  </si>
  <si>
    <t>GARLAND</t>
  </si>
  <si>
    <t>GLENBURN</t>
  </si>
  <si>
    <t>GREENBUSH</t>
  </si>
  <si>
    <t>HAMPDEN</t>
  </si>
  <si>
    <t>HERMON</t>
  </si>
  <si>
    <t>HOLDEN</t>
  </si>
  <si>
    <t>HOWLAND</t>
  </si>
  <si>
    <t>HUDSON</t>
  </si>
  <si>
    <t>KENDUSKEAG</t>
  </si>
  <si>
    <t>LAGRANGE</t>
  </si>
  <si>
    <t>LAKEVILLE</t>
  </si>
  <si>
    <t>LEE</t>
  </si>
  <si>
    <t>LEVANT</t>
  </si>
  <si>
    <t>LINCOLN</t>
  </si>
  <si>
    <t>LOWELL</t>
  </si>
  <si>
    <t>MATTAWAMKEAG</t>
  </si>
  <si>
    <t>MAXFIELD</t>
  </si>
  <si>
    <t>MEDWAY</t>
  </si>
  <si>
    <t>MILFORD</t>
  </si>
  <si>
    <t>MILLINOCKET</t>
  </si>
  <si>
    <t>NEWBURGH</t>
  </si>
  <si>
    <t>NEWPORT</t>
  </si>
  <si>
    <t>OLD TOWN</t>
  </si>
  <si>
    <t>ORONO</t>
  </si>
  <si>
    <t>ORRINGTON</t>
  </si>
  <si>
    <t>PASSADUMKEAG</t>
  </si>
  <si>
    <t>PATTEN</t>
  </si>
  <si>
    <t>PLYMOUTH</t>
  </si>
  <si>
    <t>SEBOEIS PLT</t>
  </si>
  <si>
    <t>SPRINGFIELD</t>
  </si>
  <si>
    <t>STACYVILLE</t>
  </si>
  <si>
    <t>STETSON</t>
  </si>
  <si>
    <t>VEAZIE</t>
  </si>
  <si>
    <t>WEBSTER PLT</t>
  </si>
  <si>
    <t>WINN</t>
  </si>
  <si>
    <t>WOODVILLE</t>
  </si>
  <si>
    <t>PENOBSCOT NATION</t>
  </si>
  <si>
    <t>ABBOT</t>
  </si>
  <si>
    <t>ATKINSON</t>
  </si>
  <si>
    <t>BEAVER COVE</t>
  </si>
  <si>
    <t>BOWERBANK</t>
  </si>
  <si>
    <t>BROWNVILLE</t>
  </si>
  <si>
    <t>DOVER-FOXCROFT</t>
  </si>
  <si>
    <t>GREENVILLE</t>
  </si>
  <si>
    <t>GUILFORD</t>
  </si>
  <si>
    <t>KINGSBURY PLT</t>
  </si>
  <si>
    <t>LAKE VIEW PLT</t>
  </si>
  <si>
    <t>MEDFORD</t>
  </si>
  <si>
    <t>MILO</t>
  </si>
  <si>
    <t>MONSON</t>
  </si>
  <si>
    <t>PARKMAN</t>
  </si>
  <si>
    <t>SANGERVILLE</t>
  </si>
  <si>
    <t>SEBEC</t>
  </si>
  <si>
    <t>SHIRLEY</t>
  </si>
  <si>
    <t>WELLINGTON</t>
  </si>
  <si>
    <t>WILLIMANTIC</t>
  </si>
  <si>
    <t>ARROWSIC</t>
  </si>
  <si>
    <t>BATH</t>
  </si>
  <si>
    <t>BOWDOIN</t>
  </si>
  <si>
    <t>BOWDOINHAM</t>
  </si>
  <si>
    <t>GEORGETOWN</t>
  </si>
  <si>
    <t>PHIPPSBURG</t>
  </si>
  <si>
    <t>RICHMOND</t>
  </si>
  <si>
    <t>TOPSHAM</t>
  </si>
  <si>
    <t>WEST BATH</t>
  </si>
  <si>
    <t>WOOLWICH</t>
  </si>
  <si>
    <t>ANSON</t>
  </si>
  <si>
    <t>ATHENS</t>
  </si>
  <si>
    <t>BINGHAM</t>
  </si>
  <si>
    <t>BRIGHTON PLT</t>
  </si>
  <si>
    <t>CAMBRIDGE</t>
  </si>
  <si>
    <t>CANAAN</t>
  </si>
  <si>
    <t>CARATUNK</t>
  </si>
  <si>
    <t>CORNVILLE</t>
  </si>
  <si>
    <t>DENNISTOWN PLT</t>
  </si>
  <si>
    <t>DETROIT</t>
  </si>
  <si>
    <t>EMBDEN</t>
  </si>
  <si>
    <t>FAIRFIELD</t>
  </si>
  <si>
    <t>HARMONY</t>
  </si>
  <si>
    <t>HARTLAND</t>
  </si>
  <si>
    <t>HIGHLAND PLT</t>
  </si>
  <si>
    <t>JACKMAN</t>
  </si>
  <si>
    <t>MADISON</t>
  </si>
  <si>
    <t>MERCER</t>
  </si>
  <si>
    <t>MOOSE RIVER</t>
  </si>
  <si>
    <t>MOSCOW</t>
  </si>
  <si>
    <t>NEW PORTLAND</t>
  </si>
  <si>
    <t>NORRIDGEWOCK</t>
  </si>
  <si>
    <t>PALMYRA</t>
  </si>
  <si>
    <t>PITTSFIELD</t>
  </si>
  <si>
    <t>PLEASANT RIDGE PLT</t>
  </si>
  <si>
    <t>RIPLEY</t>
  </si>
  <si>
    <t>SKOWHEGAN</t>
  </si>
  <si>
    <t>SMITHFIELD</t>
  </si>
  <si>
    <t>SOLON</t>
  </si>
  <si>
    <t>STARKS</t>
  </si>
  <si>
    <t>THE FORKS PLT</t>
  </si>
  <si>
    <t>BELFAST</t>
  </si>
  <si>
    <t>BELMONT</t>
  </si>
  <si>
    <t>BROOKS</t>
  </si>
  <si>
    <t>BURNHAM</t>
  </si>
  <si>
    <t>FRANKFORT</t>
  </si>
  <si>
    <t>FREEDOM</t>
  </si>
  <si>
    <t>ISLESBORO</t>
  </si>
  <si>
    <t>JACKSON</t>
  </si>
  <si>
    <t>KNOX</t>
  </si>
  <si>
    <t>LIBERTY</t>
  </si>
  <si>
    <t>LINCOLNVILLE</t>
  </si>
  <si>
    <t>MONROE</t>
  </si>
  <si>
    <t>MONTVILLE</t>
  </si>
  <si>
    <t>MORRILL</t>
  </si>
  <si>
    <t>NORTHPORT</t>
  </si>
  <si>
    <t>PALERMO</t>
  </si>
  <si>
    <t>PROSPECT</t>
  </si>
  <si>
    <t>SEARSMONT</t>
  </si>
  <si>
    <t>SEARSPORT</t>
  </si>
  <si>
    <t>STOCKTON SPRINGS</t>
  </si>
  <si>
    <t>SWANVILLE</t>
  </si>
  <si>
    <t>THORNDIKE</t>
  </si>
  <si>
    <t>TROY</t>
  </si>
  <si>
    <t>UNITY</t>
  </si>
  <si>
    <t>WALDO</t>
  </si>
  <si>
    <t>WINTERPORT</t>
  </si>
  <si>
    <t>ADDISON</t>
  </si>
  <si>
    <t>ALEXANDER</t>
  </si>
  <si>
    <t>BAILEYVILLE</t>
  </si>
  <si>
    <t>BARING</t>
  </si>
  <si>
    <t>BEALS</t>
  </si>
  <si>
    <t>BEDDINGTON</t>
  </si>
  <si>
    <t>CALAIS</t>
  </si>
  <si>
    <t>CHARLOTTE</t>
  </si>
  <si>
    <t>CHERRYFIELD</t>
  </si>
  <si>
    <t>CODYVILLE PLT</t>
  </si>
  <si>
    <t>COLUMBIA</t>
  </si>
  <si>
    <t>COLUMBIA FALLS</t>
  </si>
  <si>
    <t>COOPER</t>
  </si>
  <si>
    <t>CRAWFORD</t>
  </si>
  <si>
    <t>CUTLER</t>
  </si>
  <si>
    <t>DANFORTH</t>
  </si>
  <si>
    <t>DEBLOIS</t>
  </si>
  <si>
    <t>DENNYSVILLE</t>
  </si>
  <si>
    <t>EASTPORT</t>
  </si>
  <si>
    <t>HARRINGTON</t>
  </si>
  <si>
    <t>JONESBORO</t>
  </si>
  <si>
    <t>JONESPORT</t>
  </si>
  <si>
    <t>LUBEC</t>
  </si>
  <si>
    <t>MACHIAS</t>
  </si>
  <si>
    <t>MACHIASPORT</t>
  </si>
  <si>
    <t>MARSHFIELD</t>
  </si>
  <si>
    <t>MEDDYBEMPS</t>
  </si>
  <si>
    <t>MILBRIDGE</t>
  </si>
  <si>
    <t>NORTHFIELD</t>
  </si>
  <si>
    <t>PEMBROKE</t>
  </si>
  <si>
    <t>PERRY</t>
  </si>
  <si>
    <t>PRINCETON</t>
  </si>
  <si>
    <t>ROBBINSTON</t>
  </si>
  <si>
    <t>ROQUE BLUFFS</t>
  </si>
  <si>
    <t>STEUBEN</t>
  </si>
  <si>
    <t>TALMADGE</t>
  </si>
  <si>
    <t>TOPSFIELD</t>
  </si>
  <si>
    <t>VANCEBORO</t>
  </si>
  <si>
    <t>WAITE</t>
  </si>
  <si>
    <t>WESLEY</t>
  </si>
  <si>
    <t>WHITING</t>
  </si>
  <si>
    <t>WHITNEYVILLE</t>
  </si>
  <si>
    <t>ACTON</t>
  </si>
  <si>
    <t>ALFRED</t>
  </si>
  <si>
    <t>ARUNDEL</t>
  </si>
  <si>
    <t>BERWICK</t>
  </si>
  <si>
    <t>BIDDEFORD</t>
  </si>
  <si>
    <t>BUXTON</t>
  </si>
  <si>
    <t>CORNISH</t>
  </si>
  <si>
    <t>DAYTON</t>
  </si>
  <si>
    <t>ELIOT</t>
  </si>
  <si>
    <t>HOLLIS</t>
  </si>
  <si>
    <t>KENNEBUNK</t>
  </si>
  <si>
    <t>KENNEBUNKPORT</t>
  </si>
  <si>
    <t>KITTERY</t>
  </si>
  <si>
    <t>LEBANON</t>
  </si>
  <si>
    <t>LIMERICK</t>
  </si>
  <si>
    <t>LIMINGTON</t>
  </si>
  <si>
    <t>LYMAN</t>
  </si>
  <si>
    <t>NEWFIELD</t>
  </si>
  <si>
    <t>NORTH BERWICK</t>
  </si>
  <si>
    <t>OGUNQUIT</t>
  </si>
  <si>
    <t>OLD ORCHARD BEACH</t>
  </si>
  <si>
    <t>PARSONSFIELD</t>
  </si>
  <si>
    <t>SACO</t>
  </si>
  <si>
    <t>SANFORD</t>
  </si>
  <si>
    <t>SHAPLEIGH</t>
  </si>
  <si>
    <t>WATERBORO</t>
  </si>
  <si>
    <t>WELLS</t>
  </si>
  <si>
    <t>YORK</t>
  </si>
  <si>
    <t>Municipality Name</t>
  </si>
  <si>
    <t>Rev II Computed Number</t>
  </si>
  <si>
    <t>Rev I Computed Number</t>
  </si>
  <si>
    <t>Rev I Distribution Percentage</t>
  </si>
  <si>
    <t>TOTALS</t>
  </si>
  <si>
    <t>Mil Rate</t>
  </si>
  <si>
    <t>Rev II Distribution Percentage</t>
  </si>
  <si>
    <t>PLEASANT POINT</t>
  </si>
  <si>
    <t>INDIAN TOWNSHIP</t>
  </si>
  <si>
    <t>CLIFTON</t>
  </si>
  <si>
    <t>RANGELEY</t>
  </si>
  <si>
    <t>RANGELEY PLT</t>
  </si>
  <si>
    <t>*Assumptions/Disclosures:</t>
  </si>
  <si>
    <t xml:space="preserve">distributions to differ from these projections. </t>
  </si>
  <si>
    <t xml:space="preserve">*Actual tax receipts, if different from current Revenue Forecasting Committee (RFC) estimates, will cause Municipal Revenue Sharing </t>
  </si>
  <si>
    <t>CHEBEAGUE ISLAND</t>
  </si>
  <si>
    <t xml:space="preserve">REV I DISTRIBUTION PROJECTION </t>
  </si>
  <si>
    <t xml:space="preserve">Total Tax Transfers to Revenue Sharing </t>
  </si>
  <si>
    <t>REV II</t>
  </si>
  <si>
    <t>County</t>
  </si>
  <si>
    <t>Androscoggin</t>
  </si>
  <si>
    <t xml:space="preserve">Aroostook </t>
  </si>
  <si>
    <t>Cumberland</t>
  </si>
  <si>
    <t>Franklin</t>
  </si>
  <si>
    <t>Hancock</t>
  </si>
  <si>
    <t>Kennebec</t>
  </si>
  <si>
    <t>Knox</t>
  </si>
  <si>
    <t>Lincoln</t>
  </si>
  <si>
    <t>Oxford</t>
  </si>
  <si>
    <t>Penobscot</t>
  </si>
  <si>
    <t xml:space="preserve">Piscataquis </t>
  </si>
  <si>
    <t>Sagadahoc</t>
  </si>
  <si>
    <t>Somerset</t>
  </si>
  <si>
    <t>Waldo</t>
  </si>
  <si>
    <t>Washington</t>
  </si>
  <si>
    <t>York</t>
  </si>
  <si>
    <t>None</t>
  </si>
  <si>
    <t>EAST MACHIAS</t>
  </si>
  <si>
    <t>GRAND LAKE STREAM PLT</t>
  </si>
  <si>
    <t>MOUNT CHASE</t>
  </si>
  <si>
    <t>NORTH YARMOUTH</t>
  </si>
  <si>
    <t>SAINT AGATHA</t>
  </si>
  <si>
    <t>SAINT ALBANS</t>
  </si>
  <si>
    <t>SAINT FRANCIS</t>
  </si>
  <si>
    <t>SAINT GEORGE</t>
  </si>
  <si>
    <t>SAINT JOHN PLT</t>
  </si>
  <si>
    <t>SOUTH BERWICK</t>
  </si>
  <si>
    <t>SOUTH BRISTOL</t>
  </si>
  <si>
    <t>SOUTH PORTLAND</t>
  </si>
  <si>
    <t>SOUTH THOMASTON</t>
  </si>
  <si>
    <t>UNORGANIZED TERRITORY</t>
  </si>
  <si>
    <t>WALLAGRASS</t>
  </si>
  <si>
    <t>WEST FORKS PLT</t>
  </si>
  <si>
    <t>WESTPORT ISLAND</t>
  </si>
  <si>
    <t>EAST MILLINOCKET</t>
  </si>
  <si>
    <t xml:space="preserve">NEW CANADA </t>
  </si>
  <si>
    <t>Fixed Xfer:</t>
  </si>
  <si>
    <t>Fixed Transfer to General Fund</t>
  </si>
  <si>
    <t>Fixed Transfer to Rev II</t>
  </si>
  <si>
    <t xml:space="preserve">RevII Preliminary Comp  Number </t>
  </si>
  <si>
    <t>Total</t>
  </si>
  <si>
    <t>2010 Census Population</t>
  </si>
  <si>
    <t>Rev I Projected 
FY14 Distribution</t>
  </si>
  <si>
    <t>Rev II Projected FY14 Distribution</t>
  </si>
  <si>
    <t>Total Projected 
FY14 Distribution</t>
  </si>
  <si>
    <r>
      <t>FY 2015 Projected Municipal Revenue Sharing</t>
    </r>
    <r>
      <rPr>
        <sz val="22"/>
        <color indexed="10"/>
        <rFont val="Calibri"/>
        <family val="2"/>
      </rPr>
      <t xml:space="preserve">* </t>
    </r>
  </si>
  <si>
    <t xml:space="preserve">2012
Tax Assesment </t>
  </si>
  <si>
    <t>2014 State Valuation</t>
  </si>
  <si>
    <t xml:space="preserve">2015  Estimated Transfers of Municipal Revenue Sharing </t>
  </si>
  <si>
    <t xml:space="preserve">Includes LD 1762, enacted 2/26/14 by the 126th Legislature </t>
  </si>
  <si>
    <t>*Projections are based upon the transfer amount to Municipal Revenue Sharing funds based upon  current law as of 4/4/2013</t>
  </si>
  <si>
    <t>(7/1/14 - 6/30/15) Published: 4/7/14</t>
  </si>
  <si>
    <t>*Based upon March 2014 revenue forecasts</t>
  </si>
  <si>
    <t xml:space="preserve">*Projections do not include funding from the cascade provision in PL 2013, c. 368, Pt. S, §9 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</si>
</sst>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0.00000000"/>
    <numFmt numFmtId="171" formatCode="0.000000000"/>
    <numFmt numFmtId="172" formatCode="0.0000000000"/>
    <numFmt numFmtId="173" formatCode="0.00000000000"/>
    <numFmt numFmtId="174" formatCode="0.000000000000"/>
    <numFmt numFmtId="175" formatCode="0.0000000000000"/>
    <numFmt numFmtId="176" formatCode="0.00000000000000"/>
    <numFmt numFmtId="177" formatCode="0.000000000000000"/>
    <numFmt numFmtId="178" formatCode="0.0000000000000000"/>
    <numFmt numFmtId="179" formatCode="0.00000000000000000"/>
    <numFmt numFmtId="180" formatCode="0.000000000000000000"/>
    <numFmt numFmtId="181" formatCode="_(* #,##0.000000_);_(* \(#,##0.000000\);_(* &quot;-&quot;??????_);_(@_)"/>
    <numFmt numFmtId="182" formatCode="&quot;$&quot;#,##0.00;\(&quot;$&quot;#,##0.00\)"/>
    <numFmt numFmtId="183" formatCode="_(* #,##0.0_);_(* \(#,##0.0\);_(* &quot;-&quot;??_);_(@_)"/>
    <numFmt numFmtId="184" formatCode="_(* #,##0_);_(* \(#,##0\);_(* &quot;-&quot;??_);_(@_)"/>
    <numFmt numFmtId="185" formatCode="_(* #,##0.000_);_(* \(#,##0.000\);_(* &quot;-&quot;??_);_(@_)"/>
    <numFmt numFmtId="186" formatCode="_(* #,##0.0000_);_(* \(#,##0.0000\);_(* &quot;-&quot;??_);_(@_)"/>
    <numFmt numFmtId="187" formatCode="_(* #,##0.00000_);_(* \(#,##0.00000\);_(* &quot;-&quot;??_);_(@_)"/>
    <numFmt numFmtId="188" formatCode="_(* #,##0.000000_);_(* \(#,##0.000000\);_(* &quot;-&quot;??_);_(@_)"/>
    <numFmt numFmtId="189" formatCode="_(* #,##0.0000000_);_(* \(#,##0.0000000\);_(* &quot;-&quot;??_);_(@_)"/>
    <numFmt numFmtId="190" formatCode="_(* #,##0.00000000_);_(* \(#,##0.00000000\);_(* &quot;-&quot;??_);_(@_)"/>
    <numFmt numFmtId="191" formatCode="_(* #,##0.000000000_);_(* \(#,##0.000000000\);_(* &quot;-&quot;??_);_(@_)"/>
    <numFmt numFmtId="192" formatCode="_(* #,##0.000000000_);_(* \(#,##0.000000000\);_(* &quot;-&quot;?????????_);_(@_)"/>
    <numFmt numFmtId="193" formatCode="_(* #,##0.0000000000_);_(* \(#,##0.0000000000\);_(* &quot;-&quot;??_);_(@_)"/>
    <numFmt numFmtId="194" formatCode="_(* #,##0.00000000000_);_(* \(#,##0.00000000000\);_(* &quot;-&quot;??_);_(@_)"/>
    <numFmt numFmtId="195" formatCode="_(* #,##0.000000000000_);_(* \(#,##0.000000000000\);_(* &quot;-&quot;??_);_(@_)"/>
    <numFmt numFmtId="196" formatCode="_(* #,##0.0000000000000_);_(* \(#,##0.0000000000000\);_(* &quot;-&quot;??_);_(@_)"/>
    <numFmt numFmtId="197" formatCode="[$$-409]#,##0_);\([$$-409]#,##0\)"/>
    <numFmt numFmtId="198" formatCode="[$$-409]#,##0.0_);\([$$-409]#,##0.0\)"/>
    <numFmt numFmtId="199" formatCode="[$$-409]#,##0.00_);\([$$-409]#,##0.00\)"/>
    <numFmt numFmtId="200" formatCode="&quot;$&quot;#,##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mm/dd/yy_);[Red]mm/dd/yy_)"/>
    <numFmt numFmtId="206" formatCode="0.0%"/>
    <numFmt numFmtId="207" formatCode="_(* #,##0.0000_);_(* \(#,##0.0000\);_(* &quot;-&quot;????_);_(@_)"/>
    <numFmt numFmtId="208" formatCode="dddd\,\ mmmm\ dd\,\ yyyy"/>
    <numFmt numFmtId="209" formatCode="_(&quot;$&quot;* #,##0.000_);_(&quot;$&quot;* \(#,##0.000\);_(&quot;$&quot;* &quot;-&quot;???_);_(@_)"/>
    <numFmt numFmtId="210" formatCode="_(* #,##0.000_);_(* \(#,##0.000\);_(* &quot;-&quot;???_);_(@_)"/>
    <numFmt numFmtId="211" formatCode="_(&quot;$&quot;* #,##0.000000000_);_(&quot;$&quot;* \(#,##0.000000000\);_(&quot;$&quot;* &quot;-&quot;?????????_);_(@_)"/>
    <numFmt numFmtId="212" formatCode="_(&quot;$&quot;* #,##0.000000_);_(&quot;$&quot;* \(#,##0.000000\);_(&quot;$&quot;* &quot;-&quot;??????_);_(@_)"/>
    <numFmt numFmtId="213" formatCode="0.00_);\(0.00\)"/>
    <numFmt numFmtId="214" formatCode="0.000%"/>
    <numFmt numFmtId="215" formatCode="0.00_);[Red]\(0.00\)"/>
    <numFmt numFmtId="216" formatCode="_(&quot;$&quot;* #,##0.0_);_(&quot;$&quot;* \(#,##0.0\);_(&quot;$&quot;* &quot;-&quot;??_);_(@_)"/>
    <numFmt numFmtId="217" formatCode="_(&quot;$&quot;* #,##0_);_(&quot;$&quot;* \(#,##0\);_(&quot;$&quot;* &quot;-&quot;??_);_(@_)"/>
  </numFmts>
  <fonts count="5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0"/>
      <name val="Arial"/>
      <family val="2"/>
    </font>
    <font>
      <sz val="11"/>
      <color indexed="10"/>
      <name val="MS Sans Serif"/>
      <family val="2"/>
    </font>
    <font>
      <sz val="11"/>
      <name val="MS Sans Serif"/>
      <family val="2"/>
    </font>
    <font>
      <sz val="8"/>
      <name val="Tahoma"/>
      <family val="2"/>
    </font>
    <font>
      <b/>
      <sz val="8"/>
      <name val="Tahoma"/>
      <family val="2"/>
    </font>
    <font>
      <sz val="22"/>
      <color indexed="10"/>
      <name val="Calibri"/>
      <family val="2"/>
    </font>
    <font>
      <sz val="12"/>
      <color indexed="12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u val="single"/>
      <sz val="10"/>
      <color indexed="12"/>
      <name val="Calibri"/>
      <family val="2"/>
    </font>
    <font>
      <sz val="11"/>
      <name val="Calibri"/>
      <family val="2"/>
    </font>
    <font>
      <b/>
      <u val="single"/>
      <sz val="10"/>
      <color indexed="10"/>
      <name val="Calibri"/>
      <family val="2"/>
    </font>
    <font>
      <b/>
      <u val="single"/>
      <sz val="10"/>
      <color indexed="16"/>
      <name val="Calibri"/>
      <family val="2"/>
    </font>
    <font>
      <i/>
      <sz val="10"/>
      <color indexed="16"/>
      <name val="Calibri"/>
      <family val="2"/>
    </font>
    <font>
      <b/>
      <sz val="2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MS Sans Serif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168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Alignment="1">
      <alignment/>
    </xf>
    <xf numFmtId="168" fontId="14" fillId="0" borderId="0" xfId="0" applyNumberFormat="1" applyFont="1" applyFill="1" applyBorder="1" applyAlignment="1" quotePrefix="1">
      <alignment/>
    </xf>
    <xf numFmtId="0" fontId="14" fillId="0" borderId="0" xfId="0" applyFont="1" applyFill="1" applyAlignment="1">
      <alignment/>
    </xf>
    <xf numFmtId="0" fontId="14" fillId="0" borderId="0" xfId="0" applyNumberFormat="1" applyFont="1" applyFill="1" applyAlignment="1">
      <alignment/>
    </xf>
    <xf numFmtId="43" fontId="14" fillId="0" borderId="0" xfId="42" applyFont="1" applyFill="1" applyBorder="1" applyAlignment="1" quotePrefix="1">
      <alignment/>
    </xf>
    <xf numFmtId="43" fontId="15" fillId="0" borderId="0" xfId="42" applyFont="1" applyFill="1" applyAlignment="1">
      <alignment/>
    </xf>
    <xf numFmtId="168" fontId="15" fillId="0" borderId="0" xfId="0" applyNumberFormat="1" applyFont="1" applyFill="1" applyBorder="1" applyAlignment="1">
      <alignment/>
    </xf>
    <xf numFmtId="43" fontId="14" fillId="0" borderId="0" xfId="0" applyNumberFormat="1" applyFont="1" applyFill="1" applyAlignment="1">
      <alignment/>
    </xf>
    <xf numFmtId="43" fontId="14" fillId="0" borderId="0" xfId="42" applyFont="1" applyFill="1" applyAlignment="1">
      <alignment/>
    </xf>
    <xf numFmtId="0" fontId="14" fillId="0" borderId="0" xfId="0" applyFont="1" applyFill="1" applyBorder="1" applyAlignment="1">
      <alignment/>
    </xf>
    <xf numFmtId="168" fontId="14" fillId="0" borderId="0" xfId="0" applyNumberFormat="1" applyFont="1" applyFill="1" applyAlignment="1">
      <alignment/>
    </xf>
    <xf numFmtId="0" fontId="16" fillId="0" borderId="10" xfId="53" applyFont="1" applyFill="1" applyBorder="1" applyAlignment="1">
      <alignment horizontal="center"/>
    </xf>
    <xf numFmtId="168" fontId="14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11" xfId="0" applyFont="1" applyFill="1" applyBorder="1" applyAlignment="1">
      <alignment/>
    </xf>
    <xf numFmtId="0" fontId="15" fillId="0" borderId="0" xfId="0" applyFont="1" applyFill="1" applyAlignment="1">
      <alignment vertical="center" wrapText="1"/>
    </xf>
    <xf numFmtId="0" fontId="15" fillId="0" borderId="0" xfId="0" applyFont="1" applyFill="1" applyAlignment="1">
      <alignment horizontal="left"/>
    </xf>
    <xf numFmtId="0" fontId="17" fillId="0" borderId="0" xfId="0" applyFont="1" applyFill="1" applyAlignment="1">
      <alignment/>
    </xf>
    <xf numFmtId="168" fontId="17" fillId="0" borderId="0" xfId="0" applyNumberFormat="1" applyFont="1" applyFill="1" applyAlignment="1">
      <alignment/>
    </xf>
    <xf numFmtId="168" fontId="0" fillId="0" borderId="0" xfId="0" applyNumberFormat="1" applyFont="1" applyFill="1" applyAlignment="1">
      <alignment/>
    </xf>
    <xf numFmtId="0" fontId="14" fillId="0" borderId="0" xfId="0" applyNumberFormat="1" applyFont="1" applyFill="1" applyAlignment="1" quotePrefix="1">
      <alignment/>
    </xf>
    <xf numFmtId="0" fontId="14" fillId="0" borderId="0" xfId="0" applyNumberFormat="1" applyFont="1" applyFill="1" applyAlignment="1" quotePrefix="1">
      <alignment shrinkToFit="1"/>
    </xf>
    <xf numFmtId="43" fontId="14" fillId="0" borderId="0" xfId="42" applyFont="1" applyFill="1" applyAlignment="1" quotePrefix="1">
      <alignment shrinkToFit="1"/>
    </xf>
    <xf numFmtId="168" fontId="14" fillId="0" borderId="0" xfId="42" applyNumberFormat="1" applyFont="1" applyFill="1" applyAlignment="1" quotePrefix="1">
      <alignment/>
    </xf>
    <xf numFmtId="171" fontId="14" fillId="0" borderId="0" xfId="0" applyNumberFormat="1" applyFont="1" applyFill="1" applyAlignment="1" quotePrefix="1">
      <alignment/>
    </xf>
    <xf numFmtId="43" fontId="14" fillId="0" borderId="12" xfId="42" applyFont="1" applyFill="1" applyBorder="1" applyAlignment="1">
      <alignment/>
    </xf>
    <xf numFmtId="43" fontId="14" fillId="0" borderId="13" xfId="42" applyFont="1" applyFill="1" applyBorder="1" applyAlignment="1" quotePrefix="1">
      <alignment/>
    </xf>
    <xf numFmtId="0" fontId="0" fillId="0" borderId="0" xfId="0" applyFont="1" applyFill="1" applyAlignment="1">
      <alignment horizontal="center" wrapText="1"/>
    </xf>
    <xf numFmtId="0" fontId="14" fillId="0" borderId="0" xfId="0" applyNumberFormat="1" applyFont="1" applyFill="1" applyAlignment="1">
      <alignment shrinkToFit="1"/>
    </xf>
    <xf numFmtId="43" fontId="14" fillId="0" borderId="0" xfId="42" applyFont="1" applyFill="1" applyAlignment="1">
      <alignment shrinkToFit="1"/>
    </xf>
    <xf numFmtId="0" fontId="15" fillId="0" borderId="0" xfId="0" applyNumberFormat="1" applyFont="1" applyFill="1" applyAlignment="1">
      <alignment/>
    </xf>
    <xf numFmtId="44" fontId="15" fillId="0" borderId="0" xfId="44" applyFont="1" applyFill="1" applyAlignment="1">
      <alignment/>
    </xf>
    <xf numFmtId="168" fontId="15" fillId="0" borderId="0" xfId="0" applyNumberFormat="1" applyFont="1" applyFill="1" applyAlignment="1">
      <alignment/>
    </xf>
    <xf numFmtId="44" fontId="15" fillId="0" borderId="14" xfId="44" applyFont="1" applyFill="1" applyBorder="1" applyAlignment="1">
      <alignment/>
    </xf>
    <xf numFmtId="0" fontId="1" fillId="0" borderId="0" xfId="0" applyFont="1" applyFill="1" applyAlignment="1">
      <alignment/>
    </xf>
    <xf numFmtId="43" fontId="14" fillId="0" borderId="0" xfId="42" applyFont="1" applyFill="1" applyBorder="1" applyAlignment="1">
      <alignment/>
    </xf>
    <xf numFmtId="184" fontId="14" fillId="0" borderId="0" xfId="0" applyNumberFormat="1" applyFont="1" applyFill="1" applyBorder="1" applyAlignment="1">
      <alignment/>
    </xf>
    <xf numFmtId="168" fontId="14" fillId="0" borderId="15" xfId="0" applyNumberFormat="1" applyFont="1" applyFill="1" applyBorder="1" applyAlignment="1">
      <alignment/>
    </xf>
    <xf numFmtId="43" fontId="15" fillId="0" borderId="0" xfId="42" applyFont="1" applyFill="1" applyBorder="1" applyAlignment="1">
      <alignment/>
    </xf>
    <xf numFmtId="168" fontId="14" fillId="0" borderId="13" xfId="0" applyNumberFormat="1" applyFont="1" applyFill="1" applyBorder="1" applyAlignment="1">
      <alignment/>
    </xf>
    <xf numFmtId="184" fontId="14" fillId="0" borderId="0" xfId="42" applyNumberFormat="1" applyFont="1" applyFill="1" applyBorder="1" applyAlignment="1">
      <alignment/>
    </xf>
    <xf numFmtId="0" fontId="15" fillId="0" borderId="11" xfId="0" applyFont="1" applyFill="1" applyBorder="1" applyAlignment="1">
      <alignment horizontal="right"/>
    </xf>
    <xf numFmtId="43" fontId="14" fillId="0" borderId="11" xfId="42" applyFont="1" applyFill="1" applyBorder="1" applyAlignment="1">
      <alignment/>
    </xf>
    <xf numFmtId="49" fontId="18" fillId="0" borderId="0" xfId="0" applyNumberFormat="1" applyFont="1" applyFill="1" applyAlignment="1">
      <alignment horizontal="left" vertical="center"/>
    </xf>
    <xf numFmtId="0" fontId="15" fillId="0" borderId="0" xfId="0" applyFont="1" applyFill="1" applyAlignment="1">
      <alignment vertical="center"/>
    </xf>
    <xf numFmtId="43" fontId="17" fillId="0" borderId="0" xfId="42" applyFont="1" applyFill="1" applyAlignment="1">
      <alignment/>
    </xf>
    <xf numFmtId="9" fontId="14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 horizontal="right"/>
    </xf>
    <xf numFmtId="43" fontId="0" fillId="0" borderId="0" xfId="0" applyNumberFormat="1" applyFont="1" applyFill="1" applyAlignment="1">
      <alignment/>
    </xf>
    <xf numFmtId="0" fontId="16" fillId="0" borderId="0" xfId="53" applyFont="1" applyFill="1" applyBorder="1" applyAlignment="1">
      <alignment horizontal="center"/>
    </xf>
    <xf numFmtId="184" fontId="15" fillId="0" borderId="12" xfId="42" applyNumberFormat="1" applyFont="1" applyFill="1" applyBorder="1" applyAlignment="1">
      <alignment/>
    </xf>
    <xf numFmtId="184" fontId="14" fillId="0" borderId="12" xfId="42" applyNumberFormat="1" applyFont="1" applyFill="1" applyBorder="1" applyAlignment="1">
      <alignment/>
    </xf>
    <xf numFmtId="0" fontId="19" fillId="0" borderId="16" xfId="53" applyFont="1" applyFill="1" applyBorder="1" applyAlignment="1">
      <alignment horizontal="left"/>
    </xf>
    <xf numFmtId="0" fontId="20" fillId="0" borderId="12" xfId="53" applyFont="1" applyFill="1" applyBorder="1" applyAlignment="1">
      <alignment horizontal="left"/>
    </xf>
    <xf numFmtId="168" fontId="15" fillId="0" borderId="13" xfId="0" applyNumberFormat="1" applyFont="1" applyFill="1" applyBorder="1" applyAlignment="1">
      <alignment horizontal="center"/>
    </xf>
    <xf numFmtId="0" fontId="21" fillId="0" borderId="0" xfId="0" applyNumberFormat="1" applyFont="1" applyFill="1" applyAlignment="1">
      <alignment/>
    </xf>
    <xf numFmtId="217" fontId="15" fillId="0" borderId="17" xfId="44" applyNumberFormat="1" applyFont="1" applyFill="1" applyBorder="1" applyAlignment="1">
      <alignment/>
    </xf>
    <xf numFmtId="217" fontId="15" fillId="0" borderId="11" xfId="44" applyNumberFormat="1" applyFont="1" applyFill="1" applyBorder="1" applyAlignment="1">
      <alignment/>
    </xf>
    <xf numFmtId="1" fontId="14" fillId="0" borderId="0" xfId="42" applyNumberFormat="1" applyFont="1" applyFill="1" applyBorder="1" applyAlignment="1" applyProtection="1">
      <alignment/>
      <protection/>
    </xf>
    <xf numFmtId="37" fontId="14" fillId="0" borderId="0" xfId="42" applyNumberFormat="1" applyFont="1" applyFill="1" applyBorder="1" applyAlignment="1" applyProtection="1">
      <alignment/>
      <protection/>
    </xf>
    <xf numFmtId="1" fontId="14" fillId="0" borderId="0" xfId="0" applyNumberFormat="1" applyFont="1" applyFill="1" applyAlignment="1">
      <alignment/>
    </xf>
    <xf numFmtId="0" fontId="14" fillId="0" borderId="0" xfId="42" applyNumberFormat="1" applyFont="1" applyFill="1" applyBorder="1" applyAlignment="1" applyProtection="1">
      <alignment/>
      <protection/>
    </xf>
    <xf numFmtId="1" fontId="14" fillId="0" borderId="0" xfId="42" applyNumberFormat="1" applyFont="1" applyFill="1" applyAlignment="1">
      <alignment/>
    </xf>
    <xf numFmtId="184" fontId="14" fillId="0" borderId="0" xfId="42" applyNumberFormat="1" applyFont="1" applyFill="1" applyBorder="1" applyAlignment="1" applyProtection="1">
      <alignment/>
      <protection/>
    </xf>
    <xf numFmtId="184" fontId="14" fillId="0" borderId="0" xfId="42" applyNumberFormat="1" applyFont="1" applyFill="1" applyAlignment="1">
      <alignment/>
    </xf>
    <xf numFmtId="184" fontId="7" fillId="0" borderId="0" xfId="42" applyNumberFormat="1" applyFont="1" applyFill="1" applyAlignment="1">
      <alignment horizontal="center"/>
    </xf>
    <xf numFmtId="184" fontId="0" fillId="0" borderId="0" xfId="42" applyNumberFormat="1" applyFont="1" applyFill="1" applyAlignment="1">
      <alignment/>
    </xf>
    <xf numFmtId="184" fontId="0" fillId="0" borderId="0" xfId="42" applyNumberFormat="1" applyFont="1" applyFill="1" applyAlignment="1">
      <alignment/>
    </xf>
    <xf numFmtId="184" fontId="15" fillId="0" borderId="0" xfId="42" applyNumberFormat="1" applyFont="1" applyFill="1" applyAlignment="1">
      <alignment/>
    </xf>
    <xf numFmtId="184" fontId="16" fillId="0" borderId="10" xfId="42" applyNumberFormat="1" applyFont="1" applyFill="1" applyBorder="1" applyAlignment="1">
      <alignment horizontal="center"/>
    </xf>
    <xf numFmtId="184" fontId="16" fillId="0" borderId="0" xfId="42" applyNumberFormat="1" applyFont="1" applyFill="1" applyBorder="1" applyAlignment="1">
      <alignment horizontal="center"/>
    </xf>
    <xf numFmtId="184" fontId="15" fillId="0" borderId="0" xfId="42" applyNumberFormat="1" applyFont="1" applyFill="1" applyBorder="1" applyAlignment="1">
      <alignment/>
    </xf>
    <xf numFmtId="184" fontId="14" fillId="0" borderId="11" xfId="42" applyNumberFormat="1" applyFont="1" applyFill="1" applyBorder="1" applyAlignment="1">
      <alignment/>
    </xf>
    <xf numFmtId="184" fontId="15" fillId="0" borderId="0" xfId="42" applyNumberFormat="1" applyFont="1" applyFill="1" applyAlignment="1">
      <alignment vertical="center" wrapText="1"/>
    </xf>
    <xf numFmtId="184" fontId="15" fillId="0" borderId="0" xfId="42" applyNumberFormat="1" applyFont="1" applyFill="1" applyAlignment="1">
      <alignment horizontal="left"/>
    </xf>
    <xf numFmtId="184" fontId="17" fillId="0" borderId="0" xfId="42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15" fillId="0" borderId="0" xfId="0" applyNumberFormat="1" applyFont="1" applyFill="1" applyAlignment="1">
      <alignment horizontal="center" wrapText="1"/>
    </xf>
    <xf numFmtId="184" fontId="15" fillId="0" borderId="0" xfId="42" applyNumberFormat="1" applyFont="1" applyFill="1" applyAlignment="1">
      <alignment horizontal="center" wrapText="1"/>
    </xf>
    <xf numFmtId="43" fontId="15" fillId="0" borderId="0" xfId="42" applyFont="1" applyFill="1" applyAlignment="1">
      <alignment horizontal="center" wrapText="1"/>
    </xf>
    <xf numFmtId="168" fontId="15" fillId="0" borderId="0" xfId="0" applyNumberFormat="1" applyFont="1" applyFill="1" applyAlignment="1">
      <alignment horizontal="center" wrapText="1"/>
    </xf>
    <xf numFmtId="168" fontId="15" fillId="0" borderId="0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43" fontId="15" fillId="10" borderId="18" xfId="42" applyFont="1" applyFill="1" applyBorder="1" applyAlignment="1">
      <alignment horizontal="center" wrapText="1"/>
    </xf>
    <xf numFmtId="43" fontId="15" fillId="10" borderId="19" xfId="42" applyFont="1" applyFill="1" applyBorder="1" applyAlignment="1">
      <alignment horizontal="center" wrapText="1"/>
    </xf>
    <xf numFmtId="43" fontId="15" fillId="10" borderId="20" xfId="42" applyFont="1" applyFill="1" applyBorder="1" applyAlignment="1">
      <alignment horizontal="center" wrapText="1"/>
    </xf>
    <xf numFmtId="168" fontId="0" fillId="0" borderId="0" xfId="0" applyNumberFormat="1" applyFont="1" applyFill="1" applyBorder="1" applyAlignment="1">
      <alignment horizontal="center"/>
    </xf>
    <xf numFmtId="0" fontId="21" fillId="0" borderId="0" xfId="0" applyNumberFormat="1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168" fontId="6" fillId="0" borderId="0" xfId="0" applyNumberFormat="1" applyFont="1" applyFill="1" applyBorder="1" applyAlignment="1">
      <alignment horizontal="center"/>
    </xf>
    <xf numFmtId="168" fontId="4" fillId="0" borderId="0" xfId="53" applyNumberFormat="1" applyFont="1" applyFill="1" applyBorder="1" applyAlignment="1">
      <alignment horizontal="center"/>
    </xf>
    <xf numFmtId="168" fontId="4" fillId="0" borderId="0" xfId="53" applyNumberFormat="1" applyFill="1" applyBorder="1" applyAlignment="1">
      <alignment horizontal="center"/>
    </xf>
    <xf numFmtId="168" fontId="15" fillId="0" borderId="0" xfId="0" applyNumberFormat="1" applyFont="1" applyFill="1" applyBorder="1" applyAlignment="1">
      <alignment horizontal="center" wrapText="1"/>
    </xf>
    <xf numFmtId="168" fontId="15" fillId="0" borderId="0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1</xdr:row>
      <xdr:rowOff>0</xdr:rowOff>
    </xdr:from>
    <xdr:to>
      <xdr:col>2</xdr:col>
      <xdr:colOff>295275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819275" y="342900"/>
          <a:ext cx="361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-.01    x Population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981075</xdr:colOff>
      <xdr:row>1</xdr:row>
      <xdr:rowOff>0</xdr:rowOff>
    </xdr:from>
    <xdr:to>
      <xdr:col>2</xdr:col>
      <xdr:colOff>0</xdr:colOff>
      <xdr:row>1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762125" y="342900"/>
          <a:ext cx="123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x Population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Q517"/>
  <sheetViews>
    <sheetView tabSelected="1" zoomScale="115" zoomScaleNormal="115" zoomScaleSheetLayoutView="100" workbookViewId="0" topLeftCell="A1">
      <selection activeCell="A1" sqref="A1:N1"/>
    </sheetView>
  </sheetViews>
  <sheetFormatPr defaultColWidth="9.140625" defaultRowHeight="12.75"/>
  <cols>
    <col min="1" max="1" width="11.7109375" style="8" customWidth="1"/>
    <col min="2" max="2" width="16.57421875" style="8" customWidth="1"/>
    <col min="3" max="3" width="12.57421875" style="8" customWidth="1"/>
    <col min="4" max="4" width="16.00390625" style="70" customWidth="1"/>
    <col min="5" max="5" width="20.140625" style="8" customWidth="1"/>
    <col min="6" max="6" width="15.57421875" style="16" hidden="1" customWidth="1"/>
    <col min="7" max="7" width="14.421875" style="16" customWidth="1"/>
    <col min="8" max="8" width="9.421875" style="14" hidden="1" customWidth="1"/>
    <col min="9" max="10" width="14.57421875" style="14" hidden="1" customWidth="1"/>
    <col min="11" max="11" width="10.57421875" style="14" bestFit="1" customWidth="1"/>
    <col min="12" max="12" width="16.8515625" style="16" customWidth="1"/>
    <col min="13" max="13" width="14.57421875" style="16" bestFit="1" customWidth="1"/>
    <col min="14" max="14" width="17.8515625" style="16" bestFit="1" customWidth="1"/>
    <col min="15" max="19" width="9.140625" style="6" customWidth="1"/>
    <col min="20" max="20" width="14.421875" style="6" customWidth="1"/>
    <col min="21" max="16384" width="9.140625" style="6" customWidth="1"/>
  </cols>
  <sheetData>
    <row r="1" spans="1:17" ht="27" customHeight="1">
      <c r="A1" s="94" t="s">
        <v>533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61"/>
      <c r="P1" s="61"/>
      <c r="Q1" s="61"/>
    </row>
    <row r="2" spans="1:14" ht="12.75" customHeight="1">
      <c r="A2" s="95" t="s">
        <v>539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</row>
    <row r="3" spans="1:14" s="5" customFormat="1" ht="12.75" customHeight="1">
      <c r="A3" s="3"/>
      <c r="B3" s="3"/>
      <c r="C3" s="3"/>
      <c r="D3" s="71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s="4" customFormat="1" ht="12.75" customHeight="1">
      <c r="A4" s="2"/>
      <c r="B4" s="2"/>
      <c r="C4" s="2"/>
      <c r="D4" s="72"/>
      <c r="E4" s="54"/>
      <c r="F4" s="25"/>
      <c r="G4" s="25"/>
      <c r="H4" s="97"/>
      <c r="I4" s="97"/>
      <c r="J4" s="97"/>
      <c r="K4" s="97"/>
      <c r="L4" s="98"/>
      <c r="M4" s="99"/>
      <c r="N4" s="99"/>
    </row>
    <row r="5" spans="4:14" s="4" customFormat="1" ht="13.5" thickBot="1">
      <c r="D5" s="73"/>
      <c r="F5" s="1"/>
      <c r="G5" s="1"/>
      <c r="H5" s="93"/>
      <c r="I5" s="93"/>
      <c r="J5" s="93"/>
      <c r="K5" s="93"/>
      <c r="L5" s="100"/>
      <c r="M5" s="101"/>
      <c r="N5" s="101"/>
    </row>
    <row r="6" spans="1:14" s="89" customFormat="1" ht="64.5" thickBot="1">
      <c r="A6" s="84" t="s">
        <v>487</v>
      </c>
      <c r="B6" s="84" t="s">
        <v>468</v>
      </c>
      <c r="C6" s="84" t="s">
        <v>529</v>
      </c>
      <c r="D6" s="85" t="s">
        <v>534</v>
      </c>
      <c r="E6" s="86" t="s">
        <v>535</v>
      </c>
      <c r="F6" s="87" t="s">
        <v>470</v>
      </c>
      <c r="G6" s="87" t="s">
        <v>471</v>
      </c>
      <c r="H6" s="88" t="s">
        <v>473</v>
      </c>
      <c r="I6" s="88" t="s">
        <v>527</v>
      </c>
      <c r="J6" s="88" t="s">
        <v>469</v>
      </c>
      <c r="K6" s="88" t="s">
        <v>474</v>
      </c>
      <c r="L6" s="90" t="s">
        <v>530</v>
      </c>
      <c r="M6" s="91" t="s">
        <v>531</v>
      </c>
      <c r="N6" s="92" t="s">
        <v>532</v>
      </c>
    </row>
    <row r="7" spans="1:14" s="33" customFormat="1" ht="12.75">
      <c r="A7" s="26" t="s">
        <v>498</v>
      </c>
      <c r="B7" s="27" t="s">
        <v>312</v>
      </c>
      <c r="C7" s="64">
        <v>714</v>
      </c>
      <c r="D7" s="69">
        <v>899195</v>
      </c>
      <c r="E7" s="28">
        <v>74400</v>
      </c>
      <c r="F7" s="29">
        <f aca="true" t="shared" si="0" ref="F7:F70">(C7*D7)/E7</f>
        <v>8629.371370967741</v>
      </c>
      <c r="G7" s="30">
        <f aca="true" t="shared" si="1" ref="G7:G70">F7/$F$500</f>
        <v>0.0004262520143395514</v>
      </c>
      <c r="H7" s="7">
        <f aca="true" t="shared" si="2" ref="H7:H70">D7/E7</f>
        <v>12.085954301075269</v>
      </c>
      <c r="I7" s="7">
        <f>(H7-10)*C7</f>
        <v>1489.371370967742</v>
      </c>
      <c r="J7" s="7">
        <f aca="true" t="shared" si="3" ref="J7:J70">IF(I7&gt;0,I7,0)</f>
        <v>1489.371370967742</v>
      </c>
      <c r="K7" s="7">
        <f aca="true" t="shared" si="4" ref="K7:K70">J7/$J$500</f>
        <v>0.00020802840156847443</v>
      </c>
      <c r="L7" s="31">
        <f>$B$509*G7</f>
        <v>19344.54810854948</v>
      </c>
      <c r="M7" s="10">
        <f>$G$509*K7</f>
        <v>3192.3461017855334</v>
      </c>
      <c r="N7" s="32">
        <f aca="true" t="shared" si="5" ref="N7:N70">L7+M7</f>
        <v>22536.894210335013</v>
      </c>
    </row>
    <row r="8" spans="1:14" s="4" customFormat="1" ht="12.75">
      <c r="A8" s="26" t="s">
        <v>503</v>
      </c>
      <c r="B8" s="27" t="s">
        <v>440</v>
      </c>
      <c r="C8" s="64">
        <v>2447</v>
      </c>
      <c r="D8" s="69">
        <v>6134168</v>
      </c>
      <c r="E8" s="28">
        <v>522400</v>
      </c>
      <c r="F8" s="29">
        <f t="shared" si="0"/>
        <v>28733.36350689127</v>
      </c>
      <c r="G8" s="30">
        <f t="shared" si="1"/>
        <v>0.0014192985267465024</v>
      </c>
      <c r="H8" s="7">
        <f t="shared" si="2"/>
        <v>11.742281776416538</v>
      </c>
      <c r="I8" s="7">
        <f aca="true" t="shared" si="6" ref="I8:I71">(H8-10)*C8</f>
        <v>4263.363506891269</v>
      </c>
      <c r="J8" s="7">
        <f t="shared" si="3"/>
        <v>4263.363506891269</v>
      </c>
      <c r="K8" s="7">
        <f t="shared" si="4"/>
        <v>0.0005954866012146312</v>
      </c>
      <c r="L8" s="31">
        <f>$B$509*G8</f>
        <v>64411.868348779164</v>
      </c>
      <c r="M8" s="10">
        <f>$G$509*K8</f>
        <v>9138.172075159235</v>
      </c>
      <c r="N8" s="32">
        <f t="shared" si="5"/>
        <v>73550.0404239384</v>
      </c>
    </row>
    <row r="9" spans="1:14" s="4" customFormat="1" ht="12.75">
      <c r="A9" s="26" t="s">
        <v>502</v>
      </c>
      <c r="B9" s="27" t="s">
        <v>398</v>
      </c>
      <c r="C9" s="64">
        <v>1266</v>
      </c>
      <c r="D9" s="69">
        <v>1609120</v>
      </c>
      <c r="E9" s="28">
        <v>139650</v>
      </c>
      <c r="F9" s="29">
        <f t="shared" si="0"/>
        <v>14587.511063372718</v>
      </c>
      <c r="G9" s="30">
        <f t="shared" si="1"/>
        <v>0.0007205572350127979</v>
      </c>
      <c r="H9" s="7">
        <f t="shared" si="2"/>
        <v>11.52252058718224</v>
      </c>
      <c r="I9" s="7">
        <f t="shared" si="6"/>
        <v>1927.5110633727168</v>
      </c>
      <c r="J9" s="7">
        <f t="shared" si="3"/>
        <v>1927.5110633727168</v>
      </c>
      <c r="K9" s="7">
        <f t="shared" si="4"/>
        <v>0.00026922569705259994</v>
      </c>
      <c r="L9" s="31">
        <f>$B$509*G9</f>
        <v>32700.969447067062</v>
      </c>
      <c r="M9" s="10">
        <f>$G$509*K9</f>
        <v>4131.462809915697</v>
      </c>
      <c r="N9" s="32">
        <f t="shared" si="5"/>
        <v>36832.43225698276</v>
      </c>
    </row>
    <row r="10" spans="1:14" s="4" customFormat="1" ht="12.75">
      <c r="A10" s="26" t="s">
        <v>493</v>
      </c>
      <c r="B10" s="27" t="s">
        <v>157</v>
      </c>
      <c r="C10" s="64">
        <v>2041</v>
      </c>
      <c r="D10" s="69">
        <v>1551315</v>
      </c>
      <c r="E10" s="28">
        <v>124250</v>
      </c>
      <c r="F10" s="29">
        <f t="shared" si="0"/>
        <v>25482.767927565394</v>
      </c>
      <c r="G10" s="30">
        <f t="shared" si="1"/>
        <v>0.001258733770181215</v>
      </c>
      <c r="H10" s="7">
        <f t="shared" si="2"/>
        <v>12.48543259557344</v>
      </c>
      <c r="I10" s="7">
        <f t="shared" si="6"/>
        <v>5072.767927565393</v>
      </c>
      <c r="J10" s="7">
        <f t="shared" si="3"/>
        <v>5072.767927565393</v>
      </c>
      <c r="K10" s="7">
        <f t="shared" si="4"/>
        <v>0.0007085404111222892</v>
      </c>
      <c r="L10" s="31">
        <f>$B$509*G10</f>
        <v>57124.975727925856</v>
      </c>
      <c r="M10" s="10">
        <f>$G$509*K10</f>
        <v>10873.064458264524</v>
      </c>
      <c r="N10" s="32">
        <f t="shared" si="5"/>
        <v>67998.04018619038</v>
      </c>
    </row>
    <row r="11" spans="1:14" s="4" customFormat="1" ht="12.75">
      <c r="A11" s="26" t="s">
        <v>502</v>
      </c>
      <c r="B11" s="27" t="s">
        <v>399</v>
      </c>
      <c r="C11" s="64">
        <v>499</v>
      </c>
      <c r="D11" s="69">
        <v>691313</v>
      </c>
      <c r="E11" s="28">
        <v>50400</v>
      </c>
      <c r="F11" s="29">
        <f t="shared" si="0"/>
        <v>6844.547361111111</v>
      </c>
      <c r="G11" s="30">
        <f t="shared" si="1"/>
        <v>0.00033808976048146233</v>
      </c>
      <c r="H11" s="7">
        <f t="shared" si="2"/>
        <v>13.716527777777777</v>
      </c>
      <c r="I11" s="7">
        <f t="shared" si="6"/>
        <v>1854.5473611111108</v>
      </c>
      <c r="J11" s="7">
        <f t="shared" si="3"/>
        <v>1854.5473611111108</v>
      </c>
      <c r="K11" s="7">
        <f t="shared" si="4"/>
        <v>0.000259034469632848</v>
      </c>
      <c r="L11" s="31">
        <f>$B$509*G11</f>
        <v>15343.490274820648</v>
      </c>
      <c r="M11" s="10">
        <f>$G$509*K11</f>
        <v>3975.0710630169156</v>
      </c>
      <c r="N11" s="32">
        <f t="shared" si="5"/>
        <v>19318.561337837564</v>
      </c>
    </row>
    <row r="12" spans="1:14" s="4" customFormat="1" ht="12.75">
      <c r="A12" s="26" t="s">
        <v>503</v>
      </c>
      <c r="B12" s="27" t="s">
        <v>441</v>
      </c>
      <c r="C12" s="64">
        <v>3019</v>
      </c>
      <c r="D12" s="69">
        <v>3394420</v>
      </c>
      <c r="E12" s="28">
        <v>253100</v>
      </c>
      <c r="F12" s="29">
        <f t="shared" si="0"/>
        <v>40488.95290399052</v>
      </c>
      <c r="G12" s="30">
        <f t="shared" si="1"/>
        <v>0.0019999716076525434</v>
      </c>
      <c r="H12" s="7">
        <f t="shared" si="2"/>
        <v>13.411378901619914</v>
      </c>
      <c r="I12" s="7">
        <f t="shared" si="6"/>
        <v>10298.95290399052</v>
      </c>
      <c r="J12" s="7">
        <f t="shared" si="3"/>
        <v>10298.95290399052</v>
      </c>
      <c r="K12" s="7">
        <f t="shared" si="4"/>
        <v>0.0014385093954465097</v>
      </c>
      <c r="L12" s="31">
        <f>$B$509*G12</f>
        <v>90764.4906732299</v>
      </c>
      <c r="M12" s="10">
        <f>$G$509*K12</f>
        <v>22074.965852313962</v>
      </c>
      <c r="N12" s="32">
        <f t="shared" si="5"/>
        <v>112839.45652554386</v>
      </c>
    </row>
    <row r="13" spans="1:14" s="4" customFormat="1" ht="12.75" customHeight="1">
      <c r="A13" s="9" t="s">
        <v>489</v>
      </c>
      <c r="B13" s="27" t="s">
        <v>14</v>
      </c>
      <c r="C13" s="8">
        <v>239</v>
      </c>
      <c r="D13" s="70">
        <v>330597</v>
      </c>
      <c r="E13" s="28">
        <v>29050</v>
      </c>
      <c r="F13" s="29">
        <f t="shared" si="0"/>
        <v>2719.885817555938</v>
      </c>
      <c r="G13" s="30">
        <f t="shared" si="1"/>
        <v>0.00013435008862954753</v>
      </c>
      <c r="H13" s="7">
        <f t="shared" si="2"/>
        <v>11.380275387263339</v>
      </c>
      <c r="I13" s="7">
        <f t="shared" si="6"/>
        <v>329.885817555938</v>
      </c>
      <c r="J13" s="7">
        <f t="shared" si="3"/>
        <v>329.885817555938</v>
      </c>
      <c r="K13" s="7">
        <f t="shared" si="4"/>
        <v>4.607690241936141E-05</v>
      </c>
      <c r="L13" s="31">
        <f>$B$509*G13</f>
        <v>6097.195240024971</v>
      </c>
      <c r="M13" s="10">
        <f>$G$509*K13</f>
        <v>707.0833535794086</v>
      </c>
      <c r="N13" s="32">
        <f t="shared" si="5"/>
        <v>6804.27859360438</v>
      </c>
    </row>
    <row r="14" spans="1:14" s="4" customFormat="1" ht="12.75" customHeight="1">
      <c r="A14" s="26" t="s">
        <v>495</v>
      </c>
      <c r="B14" s="27" t="s">
        <v>202</v>
      </c>
      <c r="C14" s="64">
        <v>709</v>
      </c>
      <c r="D14" s="69">
        <v>1353615</v>
      </c>
      <c r="E14" s="28">
        <v>75750</v>
      </c>
      <c r="F14" s="29">
        <f t="shared" si="0"/>
        <v>12669.47900990099</v>
      </c>
      <c r="G14" s="30">
        <f t="shared" si="1"/>
        <v>0.0006258151047678615</v>
      </c>
      <c r="H14" s="7">
        <f t="shared" si="2"/>
        <v>17.86950495049505</v>
      </c>
      <c r="I14" s="7">
        <f t="shared" si="6"/>
        <v>5579.47900990099</v>
      </c>
      <c r="J14" s="7">
        <f t="shared" si="3"/>
        <v>5579.47900990099</v>
      </c>
      <c r="K14" s="7">
        <f t="shared" si="4"/>
        <v>0.0007793154364585247</v>
      </c>
      <c r="L14" s="31">
        <f>$B$509*G14</f>
        <v>28401.297809692296</v>
      </c>
      <c r="M14" s="10">
        <f>$G$509*K14</f>
        <v>11959.15834992736</v>
      </c>
      <c r="N14" s="32">
        <f t="shared" si="5"/>
        <v>40360.45615961966</v>
      </c>
    </row>
    <row r="15" spans="1:14" s="4" customFormat="1" ht="12.75">
      <c r="A15" s="26" t="s">
        <v>497</v>
      </c>
      <c r="B15" s="27" t="s">
        <v>255</v>
      </c>
      <c r="C15" s="64">
        <v>890</v>
      </c>
      <c r="D15" s="69">
        <v>421504</v>
      </c>
      <c r="E15" s="28">
        <v>40650</v>
      </c>
      <c r="F15" s="29">
        <f t="shared" si="0"/>
        <v>9228.50086100861</v>
      </c>
      <c r="G15" s="30">
        <f t="shared" si="1"/>
        <v>0.000455846308176451</v>
      </c>
      <c r="H15" s="7">
        <f t="shared" si="2"/>
        <v>10.36910209102091</v>
      </c>
      <c r="I15" s="7">
        <f t="shared" si="6"/>
        <v>328.50086100860966</v>
      </c>
      <c r="J15" s="7">
        <f t="shared" si="3"/>
        <v>328.50086100860966</v>
      </c>
      <c r="K15" s="7">
        <f t="shared" si="4"/>
        <v>4.5883458190206324E-05</v>
      </c>
      <c r="L15" s="31">
        <f>$B$509*G15</f>
        <v>20687.622678539454</v>
      </c>
      <c r="M15" s="10">
        <f>$G$509*K15</f>
        <v>704.1148121389126</v>
      </c>
      <c r="N15" s="32">
        <f t="shared" si="5"/>
        <v>21391.737490678366</v>
      </c>
    </row>
    <row r="16" spans="1:14" s="4" customFormat="1" ht="12.75">
      <c r="A16" s="26" t="s">
        <v>492</v>
      </c>
      <c r="B16" s="27" t="s">
        <v>120</v>
      </c>
      <c r="C16" s="64">
        <v>265</v>
      </c>
      <c r="D16" s="69">
        <v>254715</v>
      </c>
      <c r="E16" s="28">
        <v>22800</v>
      </c>
      <c r="F16" s="29">
        <f t="shared" si="0"/>
        <v>2960.503289473684</v>
      </c>
      <c r="G16" s="30">
        <f t="shared" si="1"/>
        <v>0.00014623550619719217</v>
      </c>
      <c r="H16" s="7">
        <f t="shared" si="2"/>
        <v>11.17171052631579</v>
      </c>
      <c r="I16" s="7">
        <f t="shared" si="6"/>
        <v>310.5032894736844</v>
      </c>
      <c r="J16" s="7">
        <f t="shared" si="3"/>
        <v>310.5032894736844</v>
      </c>
      <c r="K16" s="7">
        <f t="shared" si="4"/>
        <v>4.336964188387296E-05</v>
      </c>
      <c r="L16" s="31">
        <f>$B$509*G16</f>
        <v>6636.589833347288</v>
      </c>
      <c r="M16" s="10">
        <f>$G$509*K16</f>
        <v>665.5384849373276</v>
      </c>
      <c r="N16" s="32">
        <f t="shared" si="5"/>
        <v>7302.1283182846155</v>
      </c>
    </row>
    <row r="17" spans="1:14" s="4" customFormat="1" ht="12.75">
      <c r="A17" s="9" t="s">
        <v>489</v>
      </c>
      <c r="B17" s="27" t="s">
        <v>15</v>
      </c>
      <c r="C17" s="8">
        <v>238</v>
      </c>
      <c r="D17" s="70">
        <v>200183</v>
      </c>
      <c r="E17" s="28">
        <v>14150</v>
      </c>
      <c r="F17" s="29">
        <f t="shared" si="0"/>
        <v>3367.0356183745585</v>
      </c>
      <c r="G17" s="30">
        <f t="shared" si="1"/>
        <v>0.00016631636917536225</v>
      </c>
      <c r="H17" s="7">
        <f t="shared" si="2"/>
        <v>14.147208480565372</v>
      </c>
      <c r="I17" s="7">
        <f t="shared" si="6"/>
        <v>987.0356183745585</v>
      </c>
      <c r="J17" s="7">
        <f t="shared" si="3"/>
        <v>987.0356183745585</v>
      </c>
      <c r="K17" s="7">
        <f t="shared" si="4"/>
        <v>0.0001378645017516302</v>
      </c>
      <c r="L17" s="31">
        <f>$B$509*G17</f>
        <v>7547.917420958308</v>
      </c>
      <c r="M17" s="10">
        <f>$G$509*K17</f>
        <v>2115.630372694831</v>
      </c>
      <c r="N17" s="32">
        <f t="shared" si="5"/>
        <v>9663.547793653139</v>
      </c>
    </row>
    <row r="18" spans="1:14" s="4" customFormat="1" ht="12.75">
      <c r="A18" s="26" t="s">
        <v>496</v>
      </c>
      <c r="B18" s="27" t="s">
        <v>219</v>
      </c>
      <c r="C18" s="64">
        <v>821</v>
      </c>
      <c r="D18" s="69">
        <v>899941</v>
      </c>
      <c r="E18" s="28">
        <v>77200</v>
      </c>
      <c r="F18" s="29">
        <f t="shared" si="0"/>
        <v>9570.616075129534</v>
      </c>
      <c r="G18" s="30">
        <f t="shared" si="1"/>
        <v>0.0004727452563021355</v>
      </c>
      <c r="H18" s="7">
        <f t="shared" si="2"/>
        <v>11.657266839378238</v>
      </c>
      <c r="I18" s="7">
        <f t="shared" si="6"/>
        <v>1360.6160751295333</v>
      </c>
      <c r="J18" s="7">
        <f t="shared" si="3"/>
        <v>1360.6160751295333</v>
      </c>
      <c r="K18" s="7">
        <f t="shared" si="4"/>
        <v>0.00019004446625938174</v>
      </c>
      <c r="L18" s="31">
        <f>$B$509*G18</f>
        <v>21454.54577568352</v>
      </c>
      <c r="M18" s="10">
        <f>$G$509*K18</f>
        <v>2916.3696228726385</v>
      </c>
      <c r="N18" s="32">
        <f t="shared" si="5"/>
        <v>24370.915398556157</v>
      </c>
    </row>
    <row r="19" spans="1:14" s="4" customFormat="1" ht="12.75">
      <c r="A19" s="26" t="s">
        <v>500</v>
      </c>
      <c r="B19" s="27" t="s">
        <v>341</v>
      </c>
      <c r="C19" s="64">
        <v>2511</v>
      </c>
      <c r="D19" s="69">
        <v>2373149</v>
      </c>
      <c r="E19" s="28">
        <v>124000</v>
      </c>
      <c r="F19" s="29">
        <f t="shared" si="0"/>
        <v>48056.26725</v>
      </c>
      <c r="G19" s="30">
        <f t="shared" si="1"/>
        <v>0.002373762796426633</v>
      </c>
      <c r="H19" s="7">
        <f t="shared" si="2"/>
        <v>19.138298387096775</v>
      </c>
      <c r="I19" s="7">
        <f t="shared" si="6"/>
        <v>22946.26725</v>
      </c>
      <c r="J19" s="7">
        <f t="shared" si="3"/>
        <v>22946.26725</v>
      </c>
      <c r="K19" s="7">
        <f t="shared" si="4"/>
        <v>0.003205026893244829</v>
      </c>
      <c r="L19" s="31">
        <f>$B$509*G19</f>
        <v>107728.21492681716</v>
      </c>
      <c r="M19" s="10">
        <f>$G$509*K19</f>
        <v>49183.45298826958</v>
      </c>
      <c r="N19" s="32">
        <f t="shared" si="5"/>
        <v>156911.66791508673</v>
      </c>
    </row>
    <row r="20" spans="1:14" s="4" customFormat="1" ht="12.75">
      <c r="A20" s="26" t="s">
        <v>494</v>
      </c>
      <c r="B20" s="27" t="s">
        <v>186</v>
      </c>
      <c r="C20" s="64">
        <v>1316</v>
      </c>
      <c r="D20" s="69">
        <v>1991013</v>
      </c>
      <c r="E20" s="28">
        <v>123500</v>
      </c>
      <c r="F20" s="29">
        <f t="shared" si="0"/>
        <v>21215.97658299595</v>
      </c>
      <c r="G20" s="30">
        <f t="shared" si="1"/>
        <v>0.0010479735273774189</v>
      </c>
      <c r="H20" s="7">
        <f t="shared" si="2"/>
        <v>16.121562753036436</v>
      </c>
      <c r="I20" s="7">
        <f t="shared" si="6"/>
        <v>8055.97658299595</v>
      </c>
      <c r="J20" s="7">
        <f t="shared" si="3"/>
        <v>8055.97658299595</v>
      </c>
      <c r="K20" s="7">
        <f t="shared" si="4"/>
        <v>0.0011252209920919753</v>
      </c>
      <c r="L20" s="31">
        <f>$B$509*G20</f>
        <v>47560.06689669198</v>
      </c>
      <c r="M20" s="10">
        <f>$G$509*K20</f>
        <v>17267.328983296047</v>
      </c>
      <c r="N20" s="32">
        <f t="shared" si="5"/>
        <v>64827.39587998802</v>
      </c>
    </row>
    <row r="21" spans="1:14" s="4" customFormat="1" ht="12.75">
      <c r="A21" s="26" t="s">
        <v>499</v>
      </c>
      <c r="B21" s="27" t="s">
        <v>331</v>
      </c>
      <c r="C21" s="64">
        <v>427</v>
      </c>
      <c r="D21" s="69">
        <v>788895</v>
      </c>
      <c r="E21" s="28">
        <v>84750</v>
      </c>
      <c r="F21" s="29">
        <f t="shared" si="0"/>
        <v>3974.727610619469</v>
      </c>
      <c r="G21" s="30">
        <f t="shared" si="1"/>
        <v>0.00019633361199143532</v>
      </c>
      <c r="H21" s="7">
        <f t="shared" si="2"/>
        <v>9.308495575221238</v>
      </c>
      <c r="I21" s="7">
        <f t="shared" si="6"/>
        <v>-295.2723893805312</v>
      </c>
      <c r="J21" s="7">
        <f t="shared" si="3"/>
        <v>0</v>
      </c>
      <c r="K21" s="7">
        <f t="shared" si="4"/>
        <v>0</v>
      </c>
      <c r="L21" s="31">
        <f>$B$509*G21</f>
        <v>8910.186637776545</v>
      </c>
      <c r="M21" s="10">
        <f>$G$509*K21</f>
        <v>0</v>
      </c>
      <c r="N21" s="32">
        <f t="shared" si="5"/>
        <v>8910.186637776545</v>
      </c>
    </row>
    <row r="22" spans="1:14" s="4" customFormat="1" ht="12.75">
      <c r="A22" s="26" t="s">
        <v>503</v>
      </c>
      <c r="B22" s="27" t="s">
        <v>442</v>
      </c>
      <c r="C22" s="64">
        <v>4022</v>
      </c>
      <c r="D22" s="69">
        <v>5584534</v>
      </c>
      <c r="E22" s="28">
        <v>411950</v>
      </c>
      <c r="F22" s="29">
        <f t="shared" si="0"/>
        <v>54523.596912246634</v>
      </c>
      <c r="G22" s="30">
        <f t="shared" si="1"/>
        <v>0.0026932197044008473</v>
      </c>
      <c r="H22" s="7">
        <f t="shared" si="2"/>
        <v>13.556339361573006</v>
      </c>
      <c r="I22" s="7">
        <f t="shared" si="6"/>
        <v>14303.596912246629</v>
      </c>
      <c r="J22" s="7">
        <f t="shared" si="3"/>
        <v>14303.596912246629</v>
      </c>
      <c r="K22" s="7">
        <f t="shared" si="4"/>
        <v>0.001997859271593908</v>
      </c>
      <c r="L22" s="31">
        <f>$B$509*G22</f>
        <v>122226.09251336829</v>
      </c>
      <c r="M22" s="10">
        <f>$G$509*K22</f>
        <v>30658.593776146314</v>
      </c>
      <c r="N22" s="32">
        <f t="shared" si="5"/>
        <v>152884.6862895146</v>
      </c>
    </row>
    <row r="23" spans="1:14" s="4" customFormat="1" ht="12.75">
      <c r="A23" s="9" t="s">
        <v>489</v>
      </c>
      <c r="B23" s="27" t="s">
        <v>16</v>
      </c>
      <c r="C23" s="8">
        <v>2011</v>
      </c>
      <c r="D23" s="70">
        <v>1649426</v>
      </c>
      <c r="E23" s="28">
        <v>89600</v>
      </c>
      <c r="F23" s="29">
        <f t="shared" si="0"/>
        <v>37020.04113839286</v>
      </c>
      <c r="G23" s="30">
        <f t="shared" si="1"/>
        <v>0.0018286230164183306</v>
      </c>
      <c r="H23" s="7">
        <f t="shared" si="2"/>
        <v>18.40877232142857</v>
      </c>
      <c r="I23" s="7">
        <f t="shared" si="6"/>
        <v>16910.04113839286</v>
      </c>
      <c r="J23" s="7">
        <f t="shared" si="3"/>
        <v>16910.04113839286</v>
      </c>
      <c r="K23" s="7">
        <f t="shared" si="4"/>
        <v>0.0023619151657194052</v>
      </c>
      <c r="L23" s="31">
        <f>$B$509*G23</f>
        <v>82988.19647413208</v>
      </c>
      <c r="M23" s="10">
        <f>$G$509*K23</f>
        <v>36245.29446547999</v>
      </c>
      <c r="N23" s="32">
        <f t="shared" si="5"/>
        <v>119233.49093961206</v>
      </c>
    </row>
    <row r="24" spans="1:14" s="4" customFormat="1" ht="12.75">
      <c r="A24" s="26" t="s">
        <v>500</v>
      </c>
      <c r="B24" s="27" t="s">
        <v>342</v>
      </c>
      <c r="C24" s="64">
        <v>1019</v>
      </c>
      <c r="D24" s="69">
        <v>884246</v>
      </c>
      <c r="E24" s="28">
        <v>60150</v>
      </c>
      <c r="F24" s="29">
        <f t="shared" si="0"/>
        <v>14979.994580216126</v>
      </c>
      <c r="G24" s="30">
        <f t="shared" si="1"/>
        <v>0.0007399441500565078</v>
      </c>
      <c r="H24" s="7">
        <f t="shared" si="2"/>
        <v>14.700681629260183</v>
      </c>
      <c r="I24" s="7">
        <f t="shared" si="6"/>
        <v>4789.994580216126</v>
      </c>
      <c r="J24" s="7">
        <f t="shared" si="3"/>
        <v>4789.994580216126</v>
      </c>
      <c r="K24" s="7">
        <f t="shared" si="4"/>
        <v>0.0006690439573822039</v>
      </c>
      <c r="L24" s="31">
        <f>$B$509*G24</f>
        <v>33580.80367218033</v>
      </c>
      <c r="M24" s="10">
        <f>$G$509*K24</f>
        <v>10266.962843384732</v>
      </c>
      <c r="N24" s="32">
        <f t="shared" si="5"/>
        <v>43847.76651556506</v>
      </c>
    </row>
    <row r="25" spans="1:14" s="4" customFormat="1" ht="12.75">
      <c r="A25" s="26" t="s">
        <v>498</v>
      </c>
      <c r="B25" s="27" t="s">
        <v>313</v>
      </c>
      <c r="C25" s="64">
        <v>326</v>
      </c>
      <c r="D25" s="69">
        <v>330739</v>
      </c>
      <c r="E25" s="28">
        <v>20350</v>
      </c>
      <c r="F25" s="29">
        <f t="shared" si="0"/>
        <v>5298.325012285012</v>
      </c>
      <c r="G25" s="30">
        <f t="shared" si="1"/>
        <v>0.00026171335222751506</v>
      </c>
      <c r="H25" s="7">
        <f t="shared" si="2"/>
        <v>16.252530712530714</v>
      </c>
      <c r="I25" s="7">
        <f t="shared" si="6"/>
        <v>2038.3250122850127</v>
      </c>
      <c r="J25" s="7">
        <f t="shared" si="3"/>
        <v>2038.3250122850127</v>
      </c>
      <c r="K25" s="7">
        <f t="shared" si="4"/>
        <v>0.000284703669244812</v>
      </c>
      <c r="L25" s="31">
        <f>$B$509*G25</f>
        <v>11877.308170987231</v>
      </c>
      <c r="M25" s="10">
        <f>$G$509*K25</f>
        <v>4368.983474492303</v>
      </c>
      <c r="N25" s="32">
        <f t="shared" si="5"/>
        <v>16246.291645479534</v>
      </c>
    </row>
    <row r="26" spans="1:14" s="4" customFormat="1" ht="12.75">
      <c r="A26" s="9" t="s">
        <v>488</v>
      </c>
      <c r="B26" s="27" t="s">
        <v>0</v>
      </c>
      <c r="C26" s="8">
        <v>23055</v>
      </c>
      <c r="D26" s="70">
        <v>36830174</v>
      </c>
      <c r="E26" s="28">
        <v>1926200</v>
      </c>
      <c r="F26" s="29">
        <f t="shared" si="0"/>
        <v>440826.32206935936</v>
      </c>
      <c r="G26" s="30">
        <f t="shared" si="1"/>
        <v>0.02177483152343319</v>
      </c>
      <c r="H26" s="7">
        <f t="shared" si="2"/>
        <v>19.12063856297373</v>
      </c>
      <c r="I26" s="7">
        <f t="shared" si="6"/>
        <v>210276.32206935936</v>
      </c>
      <c r="J26" s="7">
        <f t="shared" si="3"/>
        <v>210276.32206935936</v>
      </c>
      <c r="K26" s="7">
        <f t="shared" si="4"/>
        <v>0.02937040957042405</v>
      </c>
      <c r="L26" s="31">
        <f>$B$509*G26</f>
        <v>988204.7750865683</v>
      </c>
      <c r="M26" s="10">
        <f>$G$509*K26</f>
        <v>450710.1520420307</v>
      </c>
      <c r="N26" s="32">
        <f t="shared" si="5"/>
        <v>1438914.927128599</v>
      </c>
    </row>
    <row r="27" spans="1:14" s="4" customFormat="1" ht="12.75">
      <c r="A27" s="26" t="s">
        <v>493</v>
      </c>
      <c r="B27" s="27" t="s">
        <v>158</v>
      </c>
      <c r="C27" s="64">
        <v>19136</v>
      </c>
      <c r="D27" s="69">
        <v>25758408</v>
      </c>
      <c r="E27" s="28">
        <v>1490850</v>
      </c>
      <c r="F27" s="29">
        <f t="shared" si="0"/>
        <v>330625.4120052319</v>
      </c>
      <c r="G27" s="30">
        <f t="shared" si="1"/>
        <v>0.016331403737381348</v>
      </c>
      <c r="H27" s="7">
        <f t="shared" si="2"/>
        <v>17.277665761142973</v>
      </c>
      <c r="I27" s="7">
        <f t="shared" si="6"/>
        <v>139265.41200523195</v>
      </c>
      <c r="J27" s="7">
        <f t="shared" si="3"/>
        <v>139265.41200523195</v>
      </c>
      <c r="K27" s="7">
        <f t="shared" si="4"/>
        <v>0.019451938997859866</v>
      </c>
      <c r="L27" s="31">
        <f>$B$509*G27</f>
        <v>741166.2928266051</v>
      </c>
      <c r="M27" s="10">
        <f>$G$509*K27</f>
        <v>298504.0560028917</v>
      </c>
      <c r="N27" s="32">
        <f t="shared" si="5"/>
        <v>1039670.3488294969</v>
      </c>
    </row>
    <row r="28" spans="1:14" s="4" customFormat="1" ht="12.75">
      <c r="A28" s="26" t="s">
        <v>492</v>
      </c>
      <c r="B28" s="27" t="s">
        <v>121</v>
      </c>
      <c r="C28" s="64">
        <v>114</v>
      </c>
      <c r="D28" s="69">
        <v>191319</v>
      </c>
      <c r="E28" s="28">
        <v>19050</v>
      </c>
      <c r="F28" s="29">
        <f t="shared" si="0"/>
        <v>1144.9011023622047</v>
      </c>
      <c r="G28" s="30">
        <f t="shared" si="1"/>
        <v>5.655294923837935E-05</v>
      </c>
      <c r="H28" s="7">
        <f t="shared" si="2"/>
        <v>10.042992125984252</v>
      </c>
      <c r="I28" s="7">
        <f t="shared" si="6"/>
        <v>4.90110236220476</v>
      </c>
      <c r="J28" s="7">
        <f t="shared" si="3"/>
        <v>4.90110236220476</v>
      </c>
      <c r="K28" s="7">
        <f t="shared" si="4"/>
        <v>6.845629707991836E-07</v>
      </c>
      <c r="L28" s="31">
        <f>$B$509*G28</f>
        <v>2566.536251839774</v>
      </c>
      <c r="M28" s="10">
        <f>$G$509*K28</f>
        <v>10.505113315203578</v>
      </c>
      <c r="N28" s="32">
        <f t="shared" si="5"/>
        <v>2577.041365154978</v>
      </c>
    </row>
    <row r="29" spans="1:14" s="4" customFormat="1" ht="12.75">
      <c r="A29" s="26" t="s">
        <v>491</v>
      </c>
      <c r="B29" s="27" t="s">
        <v>101</v>
      </c>
      <c r="C29" s="65">
        <v>461</v>
      </c>
      <c r="D29" s="69">
        <v>475390</v>
      </c>
      <c r="E29" s="28">
        <v>40200</v>
      </c>
      <c r="F29" s="29">
        <f t="shared" si="0"/>
        <v>5451.611691542289</v>
      </c>
      <c r="G29" s="30">
        <f t="shared" si="1"/>
        <v>0.000269285022630374</v>
      </c>
      <c r="H29" s="7">
        <f t="shared" si="2"/>
        <v>11.825621890547264</v>
      </c>
      <c r="I29" s="7">
        <f t="shared" si="6"/>
        <v>841.6116915422889</v>
      </c>
      <c r="J29" s="7">
        <f t="shared" si="3"/>
        <v>841.6116915422889</v>
      </c>
      <c r="K29" s="7">
        <f t="shared" si="4"/>
        <v>0.00011755237031253122</v>
      </c>
      <c r="L29" s="31">
        <f>$B$509*G29</f>
        <v>12220.932452967765</v>
      </c>
      <c r="M29" s="10">
        <f>$G$509*K29</f>
        <v>1803.9260422781056</v>
      </c>
      <c r="N29" s="32">
        <f t="shared" si="5"/>
        <v>14024.858495245871</v>
      </c>
    </row>
    <row r="30" spans="1:14" s="4" customFormat="1" ht="12.75">
      <c r="A30" s="26" t="s">
        <v>502</v>
      </c>
      <c r="B30" s="27" t="s">
        <v>400</v>
      </c>
      <c r="C30" s="64">
        <v>1521</v>
      </c>
      <c r="D30" s="69">
        <v>3885257</v>
      </c>
      <c r="E30" s="28">
        <v>195750</v>
      </c>
      <c r="F30" s="29">
        <f t="shared" si="0"/>
        <v>30188.893471264368</v>
      </c>
      <c r="G30" s="30">
        <f t="shared" si="1"/>
        <v>0.0014911951403669254</v>
      </c>
      <c r="H30" s="7">
        <f t="shared" si="2"/>
        <v>19.84805619412516</v>
      </c>
      <c r="I30" s="7">
        <f t="shared" si="6"/>
        <v>14978.893471264368</v>
      </c>
      <c r="J30" s="7">
        <f t="shared" si="3"/>
        <v>14978.893471264368</v>
      </c>
      <c r="K30" s="7">
        <f t="shared" si="4"/>
        <v>0.00209218152492544</v>
      </c>
      <c r="L30" s="31">
        <f>$B$509*G30</f>
        <v>67674.74442732868</v>
      </c>
      <c r="M30" s="10">
        <f>$G$509*K30</f>
        <v>32106.036891914486</v>
      </c>
      <c r="N30" s="32">
        <f t="shared" si="5"/>
        <v>99780.78131924316</v>
      </c>
    </row>
    <row r="31" spans="1:14" s="4" customFormat="1" ht="12.75">
      <c r="A31" s="26" t="s">
        <v>490</v>
      </c>
      <c r="B31" s="27" t="s">
        <v>76</v>
      </c>
      <c r="C31" s="66">
        <v>1525</v>
      </c>
      <c r="D31" s="70">
        <v>1704811</v>
      </c>
      <c r="E31" s="28">
        <v>145100</v>
      </c>
      <c r="F31" s="29">
        <f t="shared" si="0"/>
        <v>17917.551860785665</v>
      </c>
      <c r="G31" s="30">
        <f t="shared" si="1"/>
        <v>0.000885046226934694</v>
      </c>
      <c r="H31" s="7">
        <f t="shared" si="2"/>
        <v>11.749214334941419</v>
      </c>
      <c r="I31" s="7">
        <f t="shared" si="6"/>
        <v>2667.551860785664</v>
      </c>
      <c r="J31" s="7">
        <f t="shared" si="3"/>
        <v>2667.551860785664</v>
      </c>
      <c r="K31" s="7">
        <f t="shared" si="4"/>
        <v>0.0003725911216755021</v>
      </c>
      <c r="L31" s="31">
        <f>$B$509*G31</f>
        <v>40165.95520787377</v>
      </c>
      <c r="M31" s="10">
        <f>$G$509*K31</f>
        <v>5717.679921936879</v>
      </c>
      <c r="N31" s="32">
        <f t="shared" si="5"/>
        <v>45883.635129810646</v>
      </c>
    </row>
    <row r="32" spans="1:14" s="4" customFormat="1" ht="12.75">
      <c r="A32" s="9" t="s">
        <v>489</v>
      </c>
      <c r="B32" s="27" t="s">
        <v>17</v>
      </c>
      <c r="C32" s="8">
        <v>68</v>
      </c>
      <c r="D32" s="70">
        <v>238536</v>
      </c>
      <c r="E32" s="28">
        <v>7800</v>
      </c>
      <c r="F32" s="29">
        <f t="shared" si="0"/>
        <v>2079.5446153846156</v>
      </c>
      <c r="G32" s="30">
        <f t="shared" si="1"/>
        <v>0.00010272012213993446</v>
      </c>
      <c r="H32" s="7">
        <f t="shared" si="2"/>
        <v>30.58153846153846</v>
      </c>
      <c r="I32" s="7">
        <f t="shared" si="6"/>
        <v>1399.5446153846153</v>
      </c>
      <c r="J32" s="7">
        <f t="shared" si="3"/>
        <v>1399.5446153846153</v>
      </c>
      <c r="K32" s="7">
        <f t="shared" si="4"/>
        <v>0.00019548182202068978</v>
      </c>
      <c r="L32" s="31">
        <f>$B$509*G32</f>
        <v>4661.735962775161</v>
      </c>
      <c r="M32" s="10">
        <f>$G$509*K32</f>
        <v>2999.8097749757126</v>
      </c>
      <c r="N32" s="32">
        <f t="shared" si="5"/>
        <v>7661.545737750874</v>
      </c>
    </row>
    <row r="33" spans="1:14" s="4" customFormat="1" ht="12.75">
      <c r="A33" s="26" t="s">
        <v>497</v>
      </c>
      <c r="B33" s="27" t="s">
        <v>256</v>
      </c>
      <c r="C33" s="64">
        <v>33039</v>
      </c>
      <c r="D33" s="69">
        <v>46626876</v>
      </c>
      <c r="E33" s="28">
        <v>2464250</v>
      </c>
      <c r="F33" s="29">
        <f t="shared" si="0"/>
        <v>625141.6683226133</v>
      </c>
      <c r="G33" s="30">
        <f t="shared" si="1"/>
        <v>0.03087917809014385</v>
      </c>
      <c r="H33" s="7">
        <f t="shared" si="2"/>
        <v>18.92132535254134</v>
      </c>
      <c r="I33" s="7">
        <f t="shared" si="6"/>
        <v>294751.6683226134</v>
      </c>
      <c r="J33" s="7">
        <f t="shared" si="3"/>
        <v>294751.6683226134</v>
      </c>
      <c r="K33" s="7">
        <f t="shared" si="4"/>
        <v>0.041169529384033295</v>
      </c>
      <c r="L33" s="31">
        <f>$B$509*G33</f>
        <v>1401386.3302037374</v>
      </c>
      <c r="M33" s="10">
        <f>$G$509*K33</f>
        <v>631776.169266018</v>
      </c>
      <c r="N33" s="32">
        <f t="shared" si="5"/>
        <v>2033162.4994697552</v>
      </c>
    </row>
    <row r="34" spans="1:14" s="4" customFormat="1" ht="12.75">
      <c r="A34" s="26" t="s">
        <v>492</v>
      </c>
      <c r="B34" s="27" t="s">
        <v>122</v>
      </c>
      <c r="C34" s="64">
        <v>5235</v>
      </c>
      <c r="D34" s="69">
        <v>14004734</v>
      </c>
      <c r="E34" s="28">
        <v>1390700</v>
      </c>
      <c r="F34" s="29">
        <f t="shared" si="0"/>
        <v>52717.899252175164</v>
      </c>
      <c r="G34" s="30">
        <f t="shared" si="1"/>
        <v>0.002604026386393563</v>
      </c>
      <c r="H34" s="7">
        <f t="shared" si="2"/>
        <v>10.070276839001941</v>
      </c>
      <c r="I34" s="7">
        <f t="shared" si="6"/>
        <v>367.89925217516367</v>
      </c>
      <c r="J34" s="7">
        <f t="shared" si="3"/>
        <v>367.89925217516367</v>
      </c>
      <c r="K34" s="7">
        <f t="shared" si="4"/>
        <v>5.1386440521216394E-05</v>
      </c>
      <c r="L34" s="31">
        <f>$B$509*G34</f>
        <v>118178.24200918603</v>
      </c>
      <c r="M34" s="10">
        <f>$G$509*K34</f>
        <v>788.5620513626981</v>
      </c>
      <c r="N34" s="32">
        <f t="shared" si="5"/>
        <v>118966.80406054872</v>
      </c>
    </row>
    <row r="35" spans="1:14" s="4" customFormat="1" ht="12.75">
      <c r="A35" s="26" t="s">
        <v>502</v>
      </c>
      <c r="B35" s="27" t="s">
        <v>401</v>
      </c>
      <c r="C35" s="64">
        <v>251</v>
      </c>
      <c r="D35" s="69">
        <v>205609</v>
      </c>
      <c r="E35" s="28">
        <v>13300</v>
      </c>
      <c r="F35" s="29">
        <f t="shared" si="0"/>
        <v>3880.29015037594</v>
      </c>
      <c r="G35" s="30">
        <f t="shared" si="1"/>
        <v>0.00019166882750975861</v>
      </c>
      <c r="H35" s="7">
        <f t="shared" si="2"/>
        <v>15.459323308270676</v>
      </c>
      <c r="I35" s="7">
        <f t="shared" si="6"/>
        <v>1370.2901503759397</v>
      </c>
      <c r="J35" s="7">
        <f t="shared" si="3"/>
        <v>1370.2901503759397</v>
      </c>
      <c r="K35" s="7">
        <f t="shared" si="4"/>
        <v>0.00019139569567696844</v>
      </c>
      <c r="L35" s="31">
        <f>$B$509*G35</f>
        <v>8698.485238636818</v>
      </c>
      <c r="M35" s="10">
        <f>$G$509*K35</f>
        <v>2937.105214413638</v>
      </c>
      <c r="N35" s="32">
        <f t="shared" si="5"/>
        <v>11635.590453050456</v>
      </c>
    </row>
    <row r="36" spans="1:14" s="4" customFormat="1" ht="12.75">
      <c r="A36" s="26" t="s">
        <v>499</v>
      </c>
      <c r="B36" s="27" t="s">
        <v>332</v>
      </c>
      <c r="C36" s="64">
        <v>8514</v>
      </c>
      <c r="D36" s="69">
        <v>16828614</v>
      </c>
      <c r="E36" s="28">
        <v>882250</v>
      </c>
      <c r="F36" s="29">
        <f t="shared" si="0"/>
        <v>162401.6090631907</v>
      </c>
      <c r="G36" s="30">
        <f t="shared" si="1"/>
        <v>0.008021906813289258</v>
      </c>
      <c r="H36" s="7">
        <f t="shared" si="2"/>
        <v>19.074654576367244</v>
      </c>
      <c r="I36" s="7">
        <f t="shared" si="6"/>
        <v>77261.60906319071</v>
      </c>
      <c r="J36" s="7">
        <f t="shared" si="3"/>
        <v>77261.60906319071</v>
      </c>
      <c r="K36" s="7">
        <f t="shared" si="4"/>
        <v>0.0107915388662134</v>
      </c>
      <c r="L36" s="31">
        <f>$B$509*G36</f>
        <v>364057.3112889942</v>
      </c>
      <c r="M36" s="10">
        <f>$G$509*K36</f>
        <v>165603.95970972156</v>
      </c>
      <c r="N36" s="32">
        <f t="shared" si="5"/>
        <v>529661.2709987158</v>
      </c>
    </row>
    <row r="37" spans="1:14" s="4" customFormat="1" ht="12.75">
      <c r="A37" s="26" t="s">
        <v>502</v>
      </c>
      <c r="B37" s="27" t="s">
        <v>402</v>
      </c>
      <c r="C37" s="64">
        <v>509</v>
      </c>
      <c r="D37" s="69">
        <v>1031034</v>
      </c>
      <c r="E37" s="28">
        <v>70050</v>
      </c>
      <c r="F37" s="29">
        <f t="shared" si="0"/>
        <v>7491.738843683083</v>
      </c>
      <c r="G37" s="30">
        <f t="shared" si="1"/>
        <v>0.0003700580999178455</v>
      </c>
      <c r="H37" s="7">
        <f t="shared" si="2"/>
        <v>14.718543897216273</v>
      </c>
      <c r="I37" s="7">
        <f t="shared" si="6"/>
        <v>2401.738843683083</v>
      </c>
      <c r="J37" s="7">
        <f t="shared" si="3"/>
        <v>2401.738843683083</v>
      </c>
      <c r="K37" s="7">
        <f t="shared" si="4"/>
        <v>0.00033546360724771125</v>
      </c>
      <c r="L37" s="31">
        <f>$B$509*G37</f>
        <v>16794.305894157354</v>
      </c>
      <c r="M37" s="10">
        <f>$G$509*K37</f>
        <v>5147.9313921260045</v>
      </c>
      <c r="N37" s="32">
        <f t="shared" si="5"/>
        <v>21942.237286283358</v>
      </c>
    </row>
    <row r="38" spans="1:14" s="4" customFormat="1" ht="12.75">
      <c r="A38" s="26" t="s">
        <v>498</v>
      </c>
      <c r="B38" s="27" t="s">
        <v>314</v>
      </c>
      <c r="C38" s="64">
        <v>122</v>
      </c>
      <c r="D38" s="69">
        <v>451196</v>
      </c>
      <c r="E38" s="28">
        <v>64300</v>
      </c>
      <c r="F38" s="29">
        <f t="shared" si="0"/>
        <v>856.079502332815</v>
      </c>
      <c r="G38" s="30">
        <f t="shared" si="1"/>
        <v>4.2286465214816764E-05</v>
      </c>
      <c r="H38" s="7">
        <f t="shared" si="2"/>
        <v>7.017045101088647</v>
      </c>
      <c r="I38" s="7">
        <f t="shared" si="6"/>
        <v>-363.92049766718503</v>
      </c>
      <c r="J38" s="7">
        <f t="shared" si="3"/>
        <v>0</v>
      </c>
      <c r="K38" s="7">
        <f t="shared" si="4"/>
        <v>0</v>
      </c>
      <c r="L38" s="31">
        <f>$B$509*G38</f>
        <v>1919.0819824182695</v>
      </c>
      <c r="M38" s="10">
        <f>$G$509*K38</f>
        <v>0</v>
      </c>
      <c r="N38" s="32">
        <f t="shared" si="5"/>
        <v>1919.0819824182695</v>
      </c>
    </row>
    <row r="39" spans="1:14" s="4" customFormat="1" ht="12.75">
      <c r="A39" s="26" t="s">
        <v>502</v>
      </c>
      <c r="B39" s="27" t="s">
        <v>403</v>
      </c>
      <c r="C39" s="64">
        <v>50</v>
      </c>
      <c r="D39" s="69">
        <v>147651</v>
      </c>
      <c r="E39" s="28">
        <v>48550</v>
      </c>
      <c r="F39" s="29">
        <f t="shared" si="0"/>
        <v>152.06076210092687</v>
      </c>
      <c r="G39" s="30">
        <f t="shared" si="1"/>
        <v>7.51111562605731E-06</v>
      </c>
      <c r="H39" s="7">
        <f t="shared" si="2"/>
        <v>3.0412152420185374</v>
      </c>
      <c r="I39" s="7">
        <f t="shared" si="6"/>
        <v>-347.9392378990731</v>
      </c>
      <c r="J39" s="7">
        <f t="shared" si="3"/>
        <v>0</v>
      </c>
      <c r="K39" s="7">
        <f t="shared" si="4"/>
        <v>0</v>
      </c>
      <c r="L39" s="31">
        <f>$B$509*G39</f>
        <v>340.8761312301938</v>
      </c>
      <c r="M39" s="10">
        <f>$G$509*K39</f>
        <v>0</v>
      </c>
      <c r="N39" s="32">
        <f t="shared" si="5"/>
        <v>340.8761312301938</v>
      </c>
    </row>
    <row r="40" spans="1:14" s="4" customFormat="1" ht="12.75">
      <c r="A40" s="26" t="s">
        <v>501</v>
      </c>
      <c r="B40" s="27" t="s">
        <v>372</v>
      </c>
      <c r="C40" s="64">
        <v>6668</v>
      </c>
      <c r="D40" s="69">
        <v>13589526</v>
      </c>
      <c r="E40" s="28">
        <v>797600</v>
      </c>
      <c r="F40" s="29">
        <f t="shared" si="0"/>
        <v>113609.52779338014</v>
      </c>
      <c r="G40" s="30">
        <f t="shared" si="1"/>
        <v>0.005611798123906999</v>
      </c>
      <c r="H40" s="7">
        <f t="shared" si="2"/>
        <v>17.038021564694084</v>
      </c>
      <c r="I40" s="7">
        <f t="shared" si="6"/>
        <v>46929.527793380155</v>
      </c>
      <c r="J40" s="7">
        <f t="shared" si="3"/>
        <v>46929.527793380155</v>
      </c>
      <c r="K40" s="7">
        <f t="shared" si="4"/>
        <v>0.0065548961417706865</v>
      </c>
      <c r="L40" s="31">
        <f>$B$509*G40</f>
        <v>254679.61471475844</v>
      </c>
      <c r="M40" s="10">
        <f>$G$509*K40</f>
        <v>100589.616552444</v>
      </c>
      <c r="N40" s="32">
        <f t="shared" si="5"/>
        <v>355269.2312672024</v>
      </c>
    </row>
    <row r="41" spans="1:14" s="4" customFormat="1" ht="12.75">
      <c r="A41" s="26" t="s">
        <v>493</v>
      </c>
      <c r="B41" s="27" t="s">
        <v>159</v>
      </c>
      <c r="C41" s="64">
        <v>3189</v>
      </c>
      <c r="D41" s="69">
        <v>6572878</v>
      </c>
      <c r="E41" s="28">
        <v>587200</v>
      </c>
      <c r="F41" s="29">
        <f t="shared" si="0"/>
        <v>35696.36911103542</v>
      </c>
      <c r="G41" s="30">
        <f t="shared" si="1"/>
        <v>0.0017632395900097448</v>
      </c>
      <c r="H41" s="7">
        <f t="shared" si="2"/>
        <v>11.193593324250681</v>
      </c>
      <c r="I41" s="7">
        <f t="shared" si="6"/>
        <v>3806.3691110354225</v>
      </c>
      <c r="J41" s="7">
        <f t="shared" si="3"/>
        <v>3806.3691110354225</v>
      </c>
      <c r="K41" s="7">
        <f t="shared" si="4"/>
        <v>0.0005316557692617714</v>
      </c>
      <c r="L41" s="31">
        <f>$B$509*G41</f>
        <v>80020.90765176152</v>
      </c>
      <c r="M41" s="10">
        <f>$G$509*K41</f>
        <v>8158.641847449597</v>
      </c>
      <c r="N41" s="32">
        <f t="shared" si="5"/>
        <v>88179.54949921112</v>
      </c>
    </row>
    <row r="42" spans="1:14" s="4" customFormat="1" ht="12.75">
      <c r="A42" s="26" t="s">
        <v>501</v>
      </c>
      <c r="B42" s="27" t="s">
        <v>373</v>
      </c>
      <c r="C42" s="64">
        <v>942</v>
      </c>
      <c r="D42" s="69">
        <v>597652</v>
      </c>
      <c r="E42" s="28">
        <v>61750</v>
      </c>
      <c r="F42" s="29">
        <f t="shared" si="0"/>
        <v>9117.21755465587</v>
      </c>
      <c r="G42" s="30">
        <f t="shared" si="1"/>
        <v>0.0004503494148969697</v>
      </c>
      <c r="H42" s="7">
        <f t="shared" si="2"/>
        <v>9.678574898785426</v>
      </c>
      <c r="I42" s="7">
        <f t="shared" si="6"/>
        <v>-302.7824453441288</v>
      </c>
      <c r="J42" s="7">
        <f t="shared" si="3"/>
        <v>0</v>
      </c>
      <c r="K42" s="7">
        <f t="shared" si="4"/>
        <v>0</v>
      </c>
      <c r="L42" s="31">
        <f>$B$509*G42</f>
        <v>20438.157777693774</v>
      </c>
      <c r="M42" s="10">
        <f>$G$509*K42</f>
        <v>0</v>
      </c>
      <c r="N42" s="32">
        <f t="shared" si="5"/>
        <v>20438.157777693774</v>
      </c>
    </row>
    <row r="43" spans="1:14" s="4" customFormat="1" ht="12.75">
      <c r="A43" s="26" t="s">
        <v>493</v>
      </c>
      <c r="B43" s="27" t="s">
        <v>160</v>
      </c>
      <c r="C43" s="64">
        <v>2732</v>
      </c>
      <c r="D43" s="69">
        <v>1949023</v>
      </c>
      <c r="E43" s="28">
        <v>172800</v>
      </c>
      <c r="F43" s="29">
        <f t="shared" si="0"/>
        <v>30814.414560185185</v>
      </c>
      <c r="G43" s="30">
        <f t="shared" si="1"/>
        <v>0.0015220930601228656</v>
      </c>
      <c r="H43" s="7">
        <f t="shared" si="2"/>
        <v>11.279068287037036</v>
      </c>
      <c r="I43" s="7">
        <f t="shared" si="6"/>
        <v>3494.4145601851837</v>
      </c>
      <c r="J43" s="7">
        <f t="shared" si="3"/>
        <v>3494.4145601851837</v>
      </c>
      <c r="K43" s="7">
        <f t="shared" si="4"/>
        <v>0.0004880834220014506</v>
      </c>
      <c r="L43" s="31">
        <f>$B$509*G43</f>
        <v>69076.98130848218</v>
      </c>
      <c r="M43" s="10">
        <f>$G$509*K43</f>
        <v>7489.992702076313</v>
      </c>
      <c r="N43" s="32">
        <f t="shared" si="5"/>
        <v>76566.9740105585</v>
      </c>
    </row>
    <row r="44" spans="1:14" s="4" customFormat="1" ht="12.75">
      <c r="A44" s="26" t="s">
        <v>503</v>
      </c>
      <c r="B44" s="27" t="s">
        <v>443</v>
      </c>
      <c r="C44" s="64">
        <v>7246</v>
      </c>
      <c r="D44" s="69">
        <v>9521365</v>
      </c>
      <c r="E44" s="28">
        <v>581350</v>
      </c>
      <c r="F44" s="29">
        <f t="shared" si="0"/>
        <v>118675.17122215533</v>
      </c>
      <c r="G44" s="30">
        <f t="shared" si="1"/>
        <v>0.005862018055651481</v>
      </c>
      <c r="H44" s="7">
        <f t="shared" si="2"/>
        <v>16.378025285972306</v>
      </c>
      <c r="I44" s="7">
        <f t="shared" si="6"/>
        <v>46215.17122215533</v>
      </c>
      <c r="J44" s="7">
        <f t="shared" si="3"/>
        <v>46215.17122215533</v>
      </c>
      <c r="K44" s="7">
        <f t="shared" si="4"/>
        <v>0.006455118169292756</v>
      </c>
      <c r="L44" s="31">
        <f>$B$509*G44</f>
        <v>266035.3182528378</v>
      </c>
      <c r="M44" s="10">
        <f>$G$509*K44</f>
        <v>99058.45148516285</v>
      </c>
      <c r="N44" s="32">
        <f t="shared" si="5"/>
        <v>365093.76973800064</v>
      </c>
    </row>
    <row r="45" spans="1:14" s="4" customFormat="1" ht="12.75">
      <c r="A45" s="26" t="s">
        <v>496</v>
      </c>
      <c r="B45" s="27" t="s">
        <v>220</v>
      </c>
      <c r="C45" s="64">
        <v>2607</v>
      </c>
      <c r="D45" s="69">
        <v>4798316</v>
      </c>
      <c r="E45" s="28">
        <v>423350</v>
      </c>
      <c r="F45" s="29">
        <f t="shared" si="0"/>
        <v>29548.151203495927</v>
      </c>
      <c r="G45" s="30">
        <f t="shared" si="1"/>
        <v>0.0014595453630462212</v>
      </c>
      <c r="H45" s="7">
        <f t="shared" si="2"/>
        <v>11.334158497696942</v>
      </c>
      <c r="I45" s="7">
        <f t="shared" si="6"/>
        <v>3478.1512034959273</v>
      </c>
      <c r="J45" s="7">
        <f t="shared" si="3"/>
        <v>3478.1512034959273</v>
      </c>
      <c r="K45" s="7">
        <f t="shared" si="4"/>
        <v>0.00048581183268386777</v>
      </c>
      <c r="L45" s="31">
        <f>$B$509*G45</f>
        <v>66238.38607731857</v>
      </c>
      <c r="M45" s="10">
        <f>$G$509*K45</f>
        <v>7455.133523001882</v>
      </c>
      <c r="N45" s="32">
        <f t="shared" si="5"/>
        <v>73693.51960032046</v>
      </c>
    </row>
    <row r="46" spans="1:14" s="4" customFormat="1" ht="12.75">
      <c r="A46" s="26" t="s">
        <v>503</v>
      </c>
      <c r="B46" s="27" t="s">
        <v>444</v>
      </c>
      <c r="C46" s="64">
        <v>21277</v>
      </c>
      <c r="D46" s="69">
        <v>39352588</v>
      </c>
      <c r="E46" s="28">
        <v>2252250</v>
      </c>
      <c r="F46" s="29">
        <f t="shared" si="0"/>
        <v>371763.79836874234</v>
      </c>
      <c r="G46" s="30">
        <f t="shared" si="1"/>
        <v>0.01836345442801683</v>
      </c>
      <c r="H46" s="7">
        <f t="shared" si="2"/>
        <v>17.472566544566543</v>
      </c>
      <c r="I46" s="7">
        <f t="shared" si="6"/>
        <v>158993.79836874234</v>
      </c>
      <c r="J46" s="7">
        <f t="shared" si="3"/>
        <v>158993.79836874234</v>
      </c>
      <c r="K46" s="7">
        <f t="shared" si="4"/>
        <v>0.022207507394518166</v>
      </c>
      <c r="L46" s="31">
        <f>$B$509*G46</f>
        <v>833386.6249813191</v>
      </c>
      <c r="M46" s="10">
        <f>$G$509*K46</f>
        <v>340790.24367222306</v>
      </c>
      <c r="N46" s="32">
        <f t="shared" si="5"/>
        <v>1174176.8686535421</v>
      </c>
    </row>
    <row r="47" spans="1:14" s="4" customFormat="1" ht="12.75">
      <c r="A47" s="26" t="s">
        <v>500</v>
      </c>
      <c r="B47" s="27" t="s">
        <v>343</v>
      </c>
      <c r="C47" s="64">
        <v>922</v>
      </c>
      <c r="D47" s="69">
        <v>1115910</v>
      </c>
      <c r="E47" s="28">
        <v>56350</v>
      </c>
      <c r="F47" s="29">
        <f t="shared" si="0"/>
        <v>18258.545164152616</v>
      </c>
      <c r="G47" s="30">
        <f t="shared" si="1"/>
        <v>0.0009018897577306297</v>
      </c>
      <c r="H47" s="7">
        <f t="shared" si="2"/>
        <v>19.803194321206743</v>
      </c>
      <c r="I47" s="7">
        <f t="shared" si="6"/>
        <v>9038.545164152616</v>
      </c>
      <c r="J47" s="7">
        <f t="shared" si="3"/>
        <v>9038.545164152616</v>
      </c>
      <c r="K47" s="7">
        <f t="shared" si="4"/>
        <v>0.00126246155905454</v>
      </c>
      <c r="L47" s="31">
        <f>$B$509*G47</f>
        <v>40930.36330645991</v>
      </c>
      <c r="M47" s="10">
        <f>$G$509*K47</f>
        <v>19373.384625922175</v>
      </c>
      <c r="N47" s="32">
        <f t="shared" si="5"/>
        <v>60303.74793238209</v>
      </c>
    </row>
    <row r="48" spans="1:14" s="4" customFormat="1" ht="12.75">
      <c r="A48" s="9" t="s">
        <v>489</v>
      </c>
      <c r="B48" s="27" t="s">
        <v>18</v>
      </c>
      <c r="C48" s="8">
        <v>1027</v>
      </c>
      <c r="D48" s="70">
        <v>429026</v>
      </c>
      <c r="E48" s="28">
        <v>32200</v>
      </c>
      <c r="F48" s="29">
        <f t="shared" si="0"/>
        <v>13683.531118012423</v>
      </c>
      <c r="G48" s="30">
        <f t="shared" si="1"/>
        <v>0.0006759047040151464</v>
      </c>
      <c r="H48" s="7">
        <f t="shared" si="2"/>
        <v>13.323788819875777</v>
      </c>
      <c r="I48" s="7">
        <f t="shared" si="6"/>
        <v>3413.5311180124227</v>
      </c>
      <c r="J48" s="7">
        <f t="shared" si="3"/>
        <v>3413.5311180124227</v>
      </c>
      <c r="K48" s="7">
        <f t="shared" si="4"/>
        <v>0.00047678600248839614</v>
      </c>
      <c r="L48" s="31">
        <f>$B$509*G48</f>
        <v>30674.508562440067</v>
      </c>
      <c r="M48" s="10">
        <f>$G$509*K48</f>
        <v>7316.625638392637</v>
      </c>
      <c r="N48" s="32">
        <f t="shared" si="5"/>
        <v>37991.134200832705</v>
      </c>
    </row>
    <row r="49" spans="1:14" s="4" customFormat="1" ht="12.75">
      <c r="A49" s="26" t="s">
        <v>492</v>
      </c>
      <c r="B49" s="27" t="s">
        <v>123</v>
      </c>
      <c r="C49" s="64">
        <v>2686</v>
      </c>
      <c r="D49" s="69">
        <v>5245311</v>
      </c>
      <c r="E49" s="28">
        <v>713900</v>
      </c>
      <c r="F49" s="29">
        <f t="shared" si="0"/>
        <v>19735.124451603868</v>
      </c>
      <c r="G49" s="30">
        <f t="shared" si="1"/>
        <v>0.0009748261129471479</v>
      </c>
      <c r="H49" s="7">
        <f t="shared" si="2"/>
        <v>7.3474029976187145</v>
      </c>
      <c r="I49" s="7">
        <f t="shared" si="6"/>
        <v>-7124.875548396133</v>
      </c>
      <c r="J49" s="7">
        <f t="shared" si="3"/>
        <v>0</v>
      </c>
      <c r="K49" s="7">
        <f t="shared" si="4"/>
        <v>0</v>
      </c>
      <c r="L49" s="31">
        <f>$B$509*G49</f>
        <v>44240.425863077544</v>
      </c>
      <c r="M49" s="10">
        <f>$G$509*K49</f>
        <v>0</v>
      </c>
      <c r="N49" s="32">
        <f t="shared" si="5"/>
        <v>44240.425863077544</v>
      </c>
    </row>
    <row r="50" spans="1:14" s="4" customFormat="1" ht="12.75">
      <c r="A50" s="26" t="s">
        <v>495</v>
      </c>
      <c r="B50" s="27" t="s">
        <v>203</v>
      </c>
      <c r="C50" s="64">
        <v>3120</v>
      </c>
      <c r="D50" s="69">
        <v>7429057</v>
      </c>
      <c r="E50" s="28">
        <v>944200</v>
      </c>
      <c r="F50" s="29">
        <f t="shared" si="0"/>
        <v>24548.462020758314</v>
      </c>
      <c r="G50" s="30">
        <f t="shared" si="1"/>
        <v>0.0012125832735035875</v>
      </c>
      <c r="H50" s="7">
        <f t="shared" si="2"/>
        <v>7.868096801525101</v>
      </c>
      <c r="I50" s="7">
        <f t="shared" si="6"/>
        <v>-6651.537979241685</v>
      </c>
      <c r="J50" s="7">
        <f t="shared" si="3"/>
        <v>0</v>
      </c>
      <c r="K50" s="7">
        <f t="shared" si="4"/>
        <v>0</v>
      </c>
      <c r="L50" s="31">
        <f>$B$509*G50</f>
        <v>55030.53283221992</v>
      </c>
      <c r="M50" s="10">
        <f>$G$509*K50</f>
        <v>0</v>
      </c>
      <c r="N50" s="32">
        <f t="shared" si="5"/>
        <v>55030.53283221992</v>
      </c>
    </row>
    <row r="51" spans="1:14" s="4" customFormat="1" ht="12.75">
      <c r="A51" s="26" t="s">
        <v>495</v>
      </c>
      <c r="B51" s="27" t="s">
        <v>204</v>
      </c>
      <c r="C51" s="64">
        <v>2165</v>
      </c>
      <c r="D51" s="69">
        <v>6219748</v>
      </c>
      <c r="E51" s="28">
        <v>751750</v>
      </c>
      <c r="F51" s="29">
        <f t="shared" si="0"/>
        <v>17912.543292317925</v>
      </c>
      <c r="G51" s="30">
        <f t="shared" si="1"/>
        <v>0.0008847988262485311</v>
      </c>
      <c r="H51" s="7">
        <f t="shared" si="2"/>
        <v>8.27369205187895</v>
      </c>
      <c r="I51" s="7">
        <f t="shared" si="6"/>
        <v>-3737.456707682074</v>
      </c>
      <c r="J51" s="7">
        <f t="shared" si="3"/>
        <v>0</v>
      </c>
      <c r="K51" s="7">
        <f t="shared" si="4"/>
        <v>0</v>
      </c>
      <c r="L51" s="31">
        <f>$B$509*G51</f>
        <v>40154.72744984667</v>
      </c>
      <c r="M51" s="10">
        <f>$G$509*K51</f>
        <v>0</v>
      </c>
      <c r="N51" s="32">
        <f t="shared" si="5"/>
        <v>40154.72744984667</v>
      </c>
    </row>
    <row r="52" spans="1:14" s="4" customFormat="1" ht="12.75">
      <c r="A52" s="26" t="s">
        <v>499</v>
      </c>
      <c r="B52" s="27" t="s">
        <v>333</v>
      </c>
      <c r="C52" s="64">
        <v>3061</v>
      </c>
      <c r="D52" s="69">
        <v>2703757</v>
      </c>
      <c r="E52" s="28">
        <v>220000</v>
      </c>
      <c r="F52" s="29">
        <f t="shared" si="0"/>
        <v>37619.091713636364</v>
      </c>
      <c r="G52" s="30">
        <f t="shared" si="1"/>
        <v>0.0018582134122202643</v>
      </c>
      <c r="H52" s="7">
        <f t="shared" si="2"/>
        <v>12.289804545454546</v>
      </c>
      <c r="I52" s="7">
        <f t="shared" si="6"/>
        <v>7009.091713636364</v>
      </c>
      <c r="J52" s="7">
        <f t="shared" si="3"/>
        <v>7009.091713636364</v>
      </c>
      <c r="K52" s="7">
        <f t="shared" si="4"/>
        <v>0.0009789970279119812</v>
      </c>
      <c r="L52" s="31">
        <f>$B$509*G52</f>
        <v>84331.09414003155</v>
      </c>
      <c r="M52" s="10">
        <f>$G$509*K52</f>
        <v>15023.416620762317</v>
      </c>
      <c r="N52" s="32">
        <f t="shared" si="5"/>
        <v>99354.51076079387</v>
      </c>
    </row>
    <row r="53" spans="1:14" s="4" customFormat="1" ht="12.75">
      <c r="A53" s="26" t="s">
        <v>499</v>
      </c>
      <c r="B53" s="27" t="s">
        <v>334</v>
      </c>
      <c r="C53" s="64">
        <v>2889</v>
      </c>
      <c r="D53" s="69">
        <v>3376795</v>
      </c>
      <c r="E53" s="28">
        <v>233150</v>
      </c>
      <c r="F53" s="29">
        <f t="shared" si="0"/>
        <v>41842.42228179284</v>
      </c>
      <c r="G53" s="30">
        <f t="shared" si="1"/>
        <v>0.0020668268887424385</v>
      </c>
      <c r="H53" s="7">
        <f t="shared" si="2"/>
        <v>14.483358352991637</v>
      </c>
      <c r="I53" s="7">
        <f t="shared" si="6"/>
        <v>12952.422281792838</v>
      </c>
      <c r="J53" s="7">
        <f t="shared" si="3"/>
        <v>12952.422281792838</v>
      </c>
      <c r="K53" s="7">
        <f t="shared" si="4"/>
        <v>0.0018091335420060359</v>
      </c>
      <c r="L53" s="31">
        <f>$B$509*G53</f>
        <v>93798.57651410958</v>
      </c>
      <c r="M53" s="10">
        <f>$G$509*K53</f>
        <v>27762.461120153366</v>
      </c>
      <c r="N53" s="32">
        <f t="shared" si="5"/>
        <v>121561.03763426295</v>
      </c>
    </row>
    <row r="54" spans="1:14" s="4" customFormat="1" ht="12.75">
      <c r="A54" s="26" t="s">
        <v>498</v>
      </c>
      <c r="B54" s="27" t="s">
        <v>315</v>
      </c>
      <c r="C54" s="64">
        <v>116</v>
      </c>
      <c r="D54" s="69">
        <v>266290</v>
      </c>
      <c r="E54" s="28">
        <v>75200</v>
      </c>
      <c r="F54" s="29">
        <f t="shared" si="0"/>
        <v>410.7664893617021</v>
      </c>
      <c r="G54" s="30">
        <f t="shared" si="1"/>
        <v>2.0290011402531162E-05</v>
      </c>
      <c r="H54" s="7">
        <f t="shared" si="2"/>
        <v>3.541090425531915</v>
      </c>
      <c r="I54" s="7">
        <f t="shared" si="6"/>
        <v>-749.2335106382978</v>
      </c>
      <c r="J54" s="7">
        <f t="shared" si="3"/>
        <v>0</v>
      </c>
      <c r="K54" s="7">
        <f t="shared" si="4"/>
        <v>0</v>
      </c>
      <c r="L54" s="31">
        <f>$B$509*G54</f>
        <v>920.819347463813</v>
      </c>
      <c r="M54" s="10">
        <f>$G$509*K54</f>
        <v>0</v>
      </c>
      <c r="N54" s="32">
        <f t="shared" si="5"/>
        <v>920.819347463813</v>
      </c>
    </row>
    <row r="55" spans="1:14" s="4" customFormat="1" ht="12.75">
      <c r="A55" s="26" t="s">
        <v>497</v>
      </c>
      <c r="B55" s="27" t="s">
        <v>257</v>
      </c>
      <c r="C55" s="64">
        <v>1290</v>
      </c>
      <c r="D55" s="69">
        <v>917906</v>
      </c>
      <c r="E55" s="28">
        <v>59450</v>
      </c>
      <c r="F55" s="29">
        <f t="shared" si="0"/>
        <v>19917.556602186713</v>
      </c>
      <c r="G55" s="30">
        <f t="shared" si="1"/>
        <v>0.0009838374381437726</v>
      </c>
      <c r="H55" s="7">
        <f t="shared" si="2"/>
        <v>15.439966358284272</v>
      </c>
      <c r="I55" s="7">
        <f t="shared" si="6"/>
        <v>7017.556602186711</v>
      </c>
      <c r="J55" s="7">
        <f t="shared" si="3"/>
        <v>7017.556602186711</v>
      </c>
      <c r="K55" s="7">
        <f t="shared" si="4"/>
        <v>0.000980179363808125</v>
      </c>
      <c r="L55" s="31">
        <f>$B$509*G55</f>
        <v>44649.38583962566</v>
      </c>
      <c r="M55" s="10">
        <f>$G$509*K55</f>
        <v>15041.560419208094</v>
      </c>
      <c r="N55" s="32">
        <f t="shared" si="5"/>
        <v>59690.946258833756</v>
      </c>
    </row>
    <row r="56" spans="1:14" s="4" customFormat="1" ht="12.75">
      <c r="A56" s="26" t="s">
        <v>497</v>
      </c>
      <c r="B56" s="27" t="s">
        <v>258</v>
      </c>
      <c r="C56" s="64">
        <v>1492</v>
      </c>
      <c r="D56" s="69">
        <v>1592267</v>
      </c>
      <c r="E56" s="28">
        <v>109000</v>
      </c>
      <c r="F56" s="29">
        <f t="shared" si="0"/>
        <v>21795.06755963303</v>
      </c>
      <c r="G56" s="30">
        <f t="shared" si="1"/>
        <v>0.0010765780090558718</v>
      </c>
      <c r="H56" s="7">
        <f t="shared" si="2"/>
        <v>14.607954128440367</v>
      </c>
      <c r="I56" s="7">
        <f t="shared" si="6"/>
        <v>6875.0675596330275</v>
      </c>
      <c r="J56" s="7">
        <f t="shared" si="3"/>
        <v>6875.0675596330275</v>
      </c>
      <c r="K56" s="7">
        <f t="shared" si="4"/>
        <v>0.0009602771632278862</v>
      </c>
      <c r="L56" s="31">
        <f>$B$509*G56</f>
        <v>48858.22093077043</v>
      </c>
      <c r="M56" s="10">
        <f>$G$509*K56</f>
        <v>14736.14677395463</v>
      </c>
      <c r="N56" s="32">
        <f t="shared" si="5"/>
        <v>63594.36770472506</v>
      </c>
    </row>
    <row r="57" spans="1:14" s="4" customFormat="1" ht="12.75">
      <c r="A57" s="26" t="s">
        <v>495</v>
      </c>
      <c r="B57" s="27" t="s">
        <v>205</v>
      </c>
      <c r="C57" s="64">
        <v>806</v>
      </c>
      <c r="D57" s="69">
        <v>1866155</v>
      </c>
      <c r="E57" s="28">
        <v>195000</v>
      </c>
      <c r="F57" s="29">
        <f t="shared" si="0"/>
        <v>7713.440666666666</v>
      </c>
      <c r="G57" s="30">
        <f t="shared" si="1"/>
        <v>0.00038100916976604294</v>
      </c>
      <c r="H57" s="7">
        <f t="shared" si="2"/>
        <v>9.57002564102564</v>
      </c>
      <c r="I57" s="7">
        <f t="shared" si="6"/>
        <v>-346.55933333333354</v>
      </c>
      <c r="J57" s="7">
        <f t="shared" si="3"/>
        <v>0</v>
      </c>
      <c r="K57" s="7">
        <f t="shared" si="4"/>
        <v>0</v>
      </c>
      <c r="L57" s="31">
        <f>$B$509*G57</f>
        <v>17291.297088079984</v>
      </c>
      <c r="M57" s="10">
        <f>$G$509*K57</f>
        <v>0</v>
      </c>
      <c r="N57" s="32">
        <f t="shared" si="5"/>
        <v>17291.297088079984</v>
      </c>
    </row>
    <row r="58" spans="1:14" s="4" customFormat="1" ht="12.75">
      <c r="A58" s="26" t="s">
        <v>497</v>
      </c>
      <c r="B58" s="27" t="s">
        <v>259</v>
      </c>
      <c r="C58" s="64">
        <v>9482</v>
      </c>
      <c r="D58" s="69">
        <v>13432283</v>
      </c>
      <c r="E58" s="28">
        <v>715750</v>
      </c>
      <c r="F58" s="29">
        <f t="shared" si="0"/>
        <v>177946.0809025498</v>
      </c>
      <c r="G58" s="30">
        <f t="shared" si="1"/>
        <v>0.008789733593309756</v>
      </c>
      <c r="H58" s="7">
        <f t="shared" si="2"/>
        <v>18.766724414949355</v>
      </c>
      <c r="I58" s="7">
        <f t="shared" si="6"/>
        <v>83126.08090254979</v>
      </c>
      <c r="J58" s="7">
        <f t="shared" si="3"/>
        <v>83126.08090254979</v>
      </c>
      <c r="K58" s="7">
        <f t="shared" si="4"/>
        <v>0.011610660763254095</v>
      </c>
      <c r="L58" s="31">
        <f>$B$509*G58</f>
        <v>398903.509278588</v>
      </c>
      <c r="M58" s="10">
        <f>$G$509*K58</f>
        <v>178173.97695346948</v>
      </c>
      <c r="N58" s="32">
        <f t="shared" si="5"/>
        <v>577077.4862320574</v>
      </c>
    </row>
    <row r="59" spans="1:14" s="4" customFormat="1" ht="12.75">
      <c r="A59" s="9" t="s">
        <v>489</v>
      </c>
      <c r="B59" s="27" t="s">
        <v>19</v>
      </c>
      <c r="C59" s="8">
        <v>610</v>
      </c>
      <c r="D59" s="70">
        <v>470933</v>
      </c>
      <c r="E59" s="28">
        <v>35350</v>
      </c>
      <c r="F59" s="29">
        <f t="shared" si="0"/>
        <v>8126.425176803395</v>
      </c>
      <c r="G59" s="30">
        <f t="shared" si="1"/>
        <v>0.00040140874138826547</v>
      </c>
      <c r="H59" s="7">
        <f t="shared" si="2"/>
        <v>13.322008486562941</v>
      </c>
      <c r="I59" s="7">
        <f t="shared" si="6"/>
        <v>2026.4251768033942</v>
      </c>
      <c r="J59" s="7">
        <f t="shared" si="3"/>
        <v>2026.4251768033942</v>
      </c>
      <c r="K59" s="7">
        <f t="shared" si="4"/>
        <v>0.0002830415560859157</v>
      </c>
      <c r="L59" s="31">
        <f>$B$509*G59</f>
        <v>18217.088594898603</v>
      </c>
      <c r="M59" s="10">
        <f>$G$509*K59</f>
        <v>4343.477147358493</v>
      </c>
      <c r="N59" s="32">
        <f t="shared" si="5"/>
        <v>22560.565742257095</v>
      </c>
    </row>
    <row r="60" spans="1:14" s="4" customFormat="1" ht="12.75">
      <c r="A60" s="26" t="s">
        <v>490</v>
      </c>
      <c r="B60" s="27" t="s">
        <v>77</v>
      </c>
      <c r="C60" s="66">
        <v>5210</v>
      </c>
      <c r="D60" s="70">
        <v>12843812</v>
      </c>
      <c r="E60" s="28">
        <v>945550</v>
      </c>
      <c r="F60" s="29">
        <f t="shared" si="0"/>
        <v>70769.66899688012</v>
      </c>
      <c r="G60" s="30">
        <f t="shared" si="1"/>
        <v>0.0034957023712702396</v>
      </c>
      <c r="H60" s="7">
        <f t="shared" si="2"/>
        <v>13.583429749881022</v>
      </c>
      <c r="I60" s="7">
        <f t="shared" si="6"/>
        <v>18669.668996880126</v>
      </c>
      <c r="J60" s="7">
        <f t="shared" si="3"/>
        <v>18669.668996880126</v>
      </c>
      <c r="K60" s="7">
        <f t="shared" si="4"/>
        <v>0.0026076917248046088</v>
      </c>
      <c r="L60" s="31">
        <f>$B$509*G60</f>
        <v>158645.0747898155</v>
      </c>
      <c r="M60" s="10">
        <f>$G$509*K60</f>
        <v>40016.91331362872</v>
      </c>
      <c r="N60" s="32">
        <f t="shared" si="5"/>
        <v>198661.98810344422</v>
      </c>
    </row>
    <row r="61" spans="1:14" s="4" customFormat="1" ht="12.75">
      <c r="A61" s="26" t="s">
        <v>500</v>
      </c>
      <c r="B61" s="27" t="s">
        <v>344</v>
      </c>
      <c r="C61" s="64">
        <v>70</v>
      </c>
      <c r="D61" s="69">
        <v>186874</v>
      </c>
      <c r="E61" s="28">
        <v>11800</v>
      </c>
      <c r="F61" s="29">
        <f t="shared" si="0"/>
        <v>1108.5745762711865</v>
      </c>
      <c r="G61" s="30">
        <f t="shared" si="1"/>
        <v>5.475858273651001E-05</v>
      </c>
      <c r="H61" s="7">
        <f t="shared" si="2"/>
        <v>15.83677966101695</v>
      </c>
      <c r="I61" s="7">
        <f t="shared" si="6"/>
        <v>408.57457627118646</v>
      </c>
      <c r="J61" s="7">
        <f t="shared" si="3"/>
        <v>408.57457627118646</v>
      </c>
      <c r="K61" s="7">
        <f t="shared" si="4"/>
        <v>5.706777884953219E-05</v>
      </c>
      <c r="L61" s="31">
        <f>$B$509*G61</f>
        <v>2485.1027149835</v>
      </c>
      <c r="M61" s="10">
        <f>$G$509*K61</f>
        <v>875.7462922095124</v>
      </c>
      <c r="N61" s="32">
        <f t="shared" si="5"/>
        <v>3360.8490071930123</v>
      </c>
    </row>
    <row r="62" spans="1:14" s="4" customFormat="1" ht="12.75">
      <c r="A62" s="26" t="s">
        <v>495</v>
      </c>
      <c r="B62" s="27" t="s">
        <v>206</v>
      </c>
      <c r="C62" s="64">
        <v>2755</v>
      </c>
      <c r="D62" s="69">
        <v>5969406</v>
      </c>
      <c r="E62" s="28">
        <v>939850</v>
      </c>
      <c r="F62" s="29">
        <f t="shared" si="0"/>
        <v>17498.232196627123</v>
      </c>
      <c r="G62" s="30">
        <f t="shared" si="1"/>
        <v>0.0008643337272848246</v>
      </c>
      <c r="H62" s="7">
        <f t="shared" si="2"/>
        <v>6.351445443421823</v>
      </c>
      <c r="I62" s="7">
        <f t="shared" si="6"/>
        <v>-10051.767803372879</v>
      </c>
      <c r="J62" s="7">
        <f t="shared" si="3"/>
        <v>0</v>
      </c>
      <c r="K62" s="7">
        <f t="shared" si="4"/>
        <v>0</v>
      </c>
      <c r="L62" s="31">
        <f>$B$509*G62</f>
        <v>39225.9621229237</v>
      </c>
      <c r="M62" s="10">
        <f>$G$509*K62</f>
        <v>0</v>
      </c>
      <c r="N62" s="32">
        <f t="shared" si="5"/>
        <v>39225.9621229237</v>
      </c>
    </row>
    <row r="63" spans="1:14" s="4" customFormat="1" ht="12.75">
      <c r="A63" s="26" t="s">
        <v>492</v>
      </c>
      <c r="B63" s="27" t="s">
        <v>124</v>
      </c>
      <c r="C63" s="64">
        <v>824</v>
      </c>
      <c r="D63" s="69">
        <v>2200967</v>
      </c>
      <c r="E63" s="28">
        <v>328500</v>
      </c>
      <c r="F63" s="29">
        <f t="shared" si="0"/>
        <v>5520.842642313546</v>
      </c>
      <c r="G63" s="30">
        <f t="shared" si="1"/>
        <v>0.0002727047192632217</v>
      </c>
      <c r="H63" s="7">
        <f t="shared" si="2"/>
        <v>6.700051750380518</v>
      </c>
      <c r="I63" s="7">
        <f t="shared" si="6"/>
        <v>-2719.1573576864535</v>
      </c>
      <c r="J63" s="7">
        <f t="shared" si="3"/>
        <v>0</v>
      </c>
      <c r="K63" s="7">
        <f t="shared" si="4"/>
        <v>0</v>
      </c>
      <c r="L63" s="31">
        <f>$B$509*G63</f>
        <v>12376.128167721785</v>
      </c>
      <c r="M63" s="10">
        <f>$G$509*K63</f>
        <v>0</v>
      </c>
      <c r="N63" s="32">
        <f t="shared" si="5"/>
        <v>12376.128167721785</v>
      </c>
    </row>
    <row r="64" spans="1:14" s="4" customFormat="1" ht="12.75">
      <c r="A64" s="26" t="s">
        <v>501</v>
      </c>
      <c r="B64" s="27" t="s">
        <v>374</v>
      </c>
      <c r="C64" s="64">
        <v>1078</v>
      </c>
      <c r="D64" s="69">
        <v>993115</v>
      </c>
      <c r="E64" s="28">
        <v>67300</v>
      </c>
      <c r="F64" s="29">
        <f t="shared" si="0"/>
        <v>15907.547845468054</v>
      </c>
      <c r="G64" s="30">
        <f t="shared" si="1"/>
        <v>0.0007857610967058352</v>
      </c>
      <c r="H64" s="7">
        <f t="shared" si="2"/>
        <v>14.756537890044576</v>
      </c>
      <c r="I64" s="7">
        <f t="shared" si="6"/>
        <v>5127.547845468053</v>
      </c>
      <c r="J64" s="7">
        <f t="shared" si="3"/>
        <v>5127.547845468053</v>
      </c>
      <c r="K64" s="7">
        <f t="shared" si="4"/>
        <v>0.000716191812902584</v>
      </c>
      <c r="L64" s="31">
        <f>$B$509*G64</f>
        <v>35660.109103775845</v>
      </c>
      <c r="M64" s="10">
        <f>$G$509*K64</f>
        <v>10990.480745955792</v>
      </c>
      <c r="N64" s="32">
        <f t="shared" si="5"/>
        <v>46650.58984973164</v>
      </c>
    </row>
    <row r="65" spans="1:14" s="4" customFormat="1" ht="12.75">
      <c r="A65" s="26" t="s">
        <v>492</v>
      </c>
      <c r="B65" s="27" t="s">
        <v>125</v>
      </c>
      <c r="C65" s="64">
        <v>934</v>
      </c>
      <c r="D65" s="69">
        <v>2351242</v>
      </c>
      <c r="E65" s="28">
        <v>420450</v>
      </c>
      <c r="F65" s="29">
        <f t="shared" si="0"/>
        <v>5223.118154358425</v>
      </c>
      <c r="G65" s="30">
        <f t="shared" si="1"/>
        <v>0.0002579984727414835</v>
      </c>
      <c r="H65" s="7">
        <f t="shared" si="2"/>
        <v>5.592203591390177</v>
      </c>
      <c r="I65" s="7">
        <f t="shared" si="6"/>
        <v>-4116.881845641575</v>
      </c>
      <c r="J65" s="7">
        <f t="shared" si="3"/>
        <v>0</v>
      </c>
      <c r="K65" s="7">
        <f t="shared" si="4"/>
        <v>0</v>
      </c>
      <c r="L65" s="31">
        <f>$B$509*G65</f>
        <v>11708.716205395356</v>
      </c>
      <c r="M65" s="10">
        <f>$G$509*K65</f>
        <v>0</v>
      </c>
      <c r="N65" s="32">
        <f t="shared" si="5"/>
        <v>11708.716205395356</v>
      </c>
    </row>
    <row r="66" spans="1:14" s="4" customFormat="1" ht="12.75">
      <c r="A66" s="26" t="s">
        <v>496</v>
      </c>
      <c r="B66" s="27" t="s">
        <v>221</v>
      </c>
      <c r="C66" s="64">
        <v>1597</v>
      </c>
      <c r="D66" s="69">
        <v>2562880</v>
      </c>
      <c r="E66" s="28">
        <v>166900</v>
      </c>
      <c r="F66" s="29">
        <f t="shared" si="0"/>
        <v>24523.18370281606</v>
      </c>
      <c r="G66" s="30">
        <f t="shared" si="1"/>
        <v>0.0012113346386403052</v>
      </c>
      <c r="H66" s="7">
        <f t="shared" si="2"/>
        <v>15.355781905332535</v>
      </c>
      <c r="I66" s="7">
        <f t="shared" si="6"/>
        <v>8553.183702816057</v>
      </c>
      <c r="J66" s="7">
        <f t="shared" si="3"/>
        <v>8553.183702816057</v>
      </c>
      <c r="K66" s="7">
        <f t="shared" si="4"/>
        <v>0.0011946685485583217</v>
      </c>
      <c r="L66" s="31">
        <f>$B$509*G66</f>
        <v>54973.86617406887</v>
      </c>
      <c r="M66" s="10">
        <f>$G$509*K66</f>
        <v>18333.051906186924</v>
      </c>
      <c r="N66" s="32">
        <f t="shared" si="5"/>
        <v>73306.9180802558</v>
      </c>
    </row>
    <row r="67" spans="1:14" s="4" customFormat="1" ht="12.75">
      <c r="A67" s="26" t="s">
        <v>498</v>
      </c>
      <c r="B67" s="27" t="s">
        <v>316</v>
      </c>
      <c r="C67" s="64">
        <v>1250</v>
      </c>
      <c r="D67" s="69">
        <v>959119</v>
      </c>
      <c r="E67" s="28">
        <v>54850</v>
      </c>
      <c r="F67" s="29">
        <f t="shared" si="0"/>
        <v>21857.771194165907</v>
      </c>
      <c r="G67" s="30">
        <f t="shared" si="1"/>
        <v>0.0010796752857145137</v>
      </c>
      <c r="H67" s="7">
        <f t="shared" si="2"/>
        <v>17.486216955332726</v>
      </c>
      <c r="I67" s="7">
        <f t="shared" si="6"/>
        <v>9357.771194165907</v>
      </c>
      <c r="J67" s="7">
        <f t="shared" si="3"/>
        <v>9357.771194165907</v>
      </c>
      <c r="K67" s="7">
        <f t="shared" si="4"/>
        <v>0.0013070495523899866</v>
      </c>
      <c r="L67" s="31">
        <f>$B$509*G67</f>
        <v>48998.78429543023</v>
      </c>
      <c r="M67" s="10">
        <f>$G$509*K67</f>
        <v>20057.61959402099</v>
      </c>
      <c r="N67" s="32">
        <f t="shared" si="5"/>
        <v>69056.40388945122</v>
      </c>
    </row>
    <row r="68" spans="1:14" s="4" customFormat="1" ht="12.75">
      <c r="A68" s="26" t="s">
        <v>490</v>
      </c>
      <c r="B68" s="27" t="s">
        <v>78</v>
      </c>
      <c r="C68" s="66">
        <v>20278</v>
      </c>
      <c r="D68" s="70">
        <v>32765813</v>
      </c>
      <c r="E68" s="28">
        <v>2026250</v>
      </c>
      <c r="F68" s="29">
        <f t="shared" si="0"/>
        <v>327908.77533078345</v>
      </c>
      <c r="G68" s="30">
        <f t="shared" si="1"/>
        <v>0.01619721414176281</v>
      </c>
      <c r="H68" s="7">
        <f t="shared" si="2"/>
        <v>16.17066650215916</v>
      </c>
      <c r="I68" s="7">
        <f t="shared" si="6"/>
        <v>125128.77533078346</v>
      </c>
      <c r="J68" s="7">
        <f t="shared" si="3"/>
        <v>125128.77533078346</v>
      </c>
      <c r="K68" s="7">
        <f t="shared" si="4"/>
        <v>0.017477399948523268</v>
      </c>
      <c r="L68" s="31">
        <f>$B$509*G68</f>
        <v>735076.3812231804</v>
      </c>
      <c r="M68" s="10">
        <f>$G$509*K68</f>
        <v>268203.32788381237</v>
      </c>
      <c r="N68" s="32">
        <f t="shared" si="5"/>
        <v>1003279.7091069928</v>
      </c>
    </row>
    <row r="69" spans="1:14" s="4" customFormat="1" ht="12.75">
      <c r="A69" s="26" t="s">
        <v>496</v>
      </c>
      <c r="B69" s="27" t="s">
        <v>222</v>
      </c>
      <c r="C69" s="64">
        <v>2009</v>
      </c>
      <c r="D69" s="69">
        <v>2090288</v>
      </c>
      <c r="E69" s="28">
        <v>119600</v>
      </c>
      <c r="F69" s="29">
        <f t="shared" si="0"/>
        <v>35111.94474916388</v>
      </c>
      <c r="G69" s="30">
        <f t="shared" si="1"/>
        <v>0.001734371663162263</v>
      </c>
      <c r="H69" s="7">
        <f t="shared" si="2"/>
        <v>17.47732441471572</v>
      </c>
      <c r="I69" s="7">
        <f t="shared" si="6"/>
        <v>15021.944749163882</v>
      </c>
      <c r="J69" s="7">
        <f t="shared" si="3"/>
        <v>15021.944749163882</v>
      </c>
      <c r="K69" s="7">
        <f t="shared" si="4"/>
        <v>0.002098194725327632</v>
      </c>
      <c r="L69" s="31">
        <f>$B$509*G69</f>
        <v>78710.79771466137</v>
      </c>
      <c r="M69" s="10">
        <f>$G$509*K69</f>
        <v>32198.313796022092</v>
      </c>
      <c r="N69" s="32">
        <f t="shared" si="5"/>
        <v>110909.11151068346</v>
      </c>
    </row>
    <row r="70" spans="1:14" s="4" customFormat="1" ht="12.75">
      <c r="A70" s="26" t="s">
        <v>492</v>
      </c>
      <c r="B70" s="27" t="s">
        <v>126</v>
      </c>
      <c r="C70" s="64">
        <v>4924</v>
      </c>
      <c r="D70" s="69">
        <v>8149686</v>
      </c>
      <c r="E70" s="28">
        <v>668950</v>
      </c>
      <c r="F70" s="29">
        <f t="shared" si="0"/>
        <v>59988.12147993124</v>
      </c>
      <c r="G70" s="30">
        <f t="shared" si="1"/>
        <v>0.0029631425648562444</v>
      </c>
      <c r="H70" s="7">
        <f t="shared" si="2"/>
        <v>12.18280290006727</v>
      </c>
      <c r="I70" s="7">
        <f t="shared" si="6"/>
        <v>10748.121479931235</v>
      </c>
      <c r="J70" s="7">
        <f t="shared" si="3"/>
        <v>10748.121479931235</v>
      </c>
      <c r="K70" s="7">
        <f t="shared" si="4"/>
        <v>0.0015012471536102246</v>
      </c>
      <c r="L70" s="31">
        <f>$B$509*G70</f>
        <v>134475.9718899318</v>
      </c>
      <c r="M70" s="10">
        <f>$G$509*K70</f>
        <v>23037.722073092664</v>
      </c>
      <c r="N70" s="32">
        <f t="shared" si="5"/>
        <v>157513.69396302447</v>
      </c>
    </row>
    <row r="71" spans="1:14" s="4" customFormat="1" ht="12.75">
      <c r="A71" s="26" t="s">
        <v>497</v>
      </c>
      <c r="B71" s="27" t="s">
        <v>260</v>
      </c>
      <c r="C71" s="64">
        <v>363</v>
      </c>
      <c r="D71" s="69">
        <v>564816</v>
      </c>
      <c r="E71" s="28">
        <v>34300</v>
      </c>
      <c r="F71" s="29">
        <f aca="true" t="shared" si="7" ref="F71:F134">(C71*D71)/E71</f>
        <v>5977.498775510204</v>
      </c>
      <c r="G71" s="30">
        <f aca="true" t="shared" si="8" ref="G71:G134">F71/$F$500</f>
        <v>0.00029526147204019215</v>
      </c>
      <c r="H71" s="7">
        <f aca="true" t="shared" si="9" ref="H71:H134">D71/E71</f>
        <v>16.466938775510204</v>
      </c>
      <c r="I71" s="7">
        <f t="shared" si="6"/>
        <v>2347.4987755102043</v>
      </c>
      <c r="J71" s="7">
        <f aca="true" t="shared" si="10" ref="J71:J134">IF(I71&gt;0,I71,0)</f>
        <v>2347.4987755102043</v>
      </c>
      <c r="K71" s="7">
        <f aca="true" t="shared" si="11" ref="K71:K134">J71/$J$500</f>
        <v>0.0003278876091434658</v>
      </c>
      <c r="L71" s="31">
        <f>$B$509*G71</f>
        <v>13399.818788733528</v>
      </c>
      <c r="M71" s="10">
        <f>$G$509*K71</f>
        <v>5031.6722283153285</v>
      </c>
      <c r="N71" s="32">
        <f aca="true" t="shared" si="12" ref="N71:N134">L71+M71</f>
        <v>18431.49101704886</v>
      </c>
    </row>
    <row r="72" spans="1:14" s="4" customFormat="1" ht="12.75">
      <c r="A72" s="26" t="s">
        <v>501</v>
      </c>
      <c r="B72" s="27" t="s">
        <v>375</v>
      </c>
      <c r="C72" s="64">
        <v>1164</v>
      </c>
      <c r="D72" s="69">
        <v>1409493</v>
      </c>
      <c r="E72" s="28">
        <v>94800</v>
      </c>
      <c r="F72" s="29">
        <f t="shared" si="7"/>
        <v>17306.433037974683</v>
      </c>
      <c r="G72" s="30">
        <f t="shared" si="8"/>
        <v>0.000854859714148794</v>
      </c>
      <c r="H72" s="7">
        <f t="shared" si="9"/>
        <v>14.868069620253165</v>
      </c>
      <c r="I72" s="7">
        <f aca="true" t="shared" si="13" ref="I72:I135">(H72-10)*C72</f>
        <v>5666.433037974683</v>
      </c>
      <c r="J72" s="7">
        <f t="shared" si="10"/>
        <v>5666.433037974683</v>
      </c>
      <c r="K72" s="7">
        <f t="shared" si="11"/>
        <v>0.0007914607669131831</v>
      </c>
      <c r="L72" s="31">
        <f>$B$509*G72</f>
        <v>38796.00403070228</v>
      </c>
      <c r="M72" s="10">
        <f>$G$509*K72</f>
        <v>12145.537219540814</v>
      </c>
      <c r="N72" s="32">
        <f t="shared" si="12"/>
        <v>50941.54125024309</v>
      </c>
    </row>
    <row r="73" spans="1:14" s="4" customFormat="1" ht="12.75">
      <c r="A73" s="26" t="s">
        <v>503</v>
      </c>
      <c r="B73" s="27" t="s">
        <v>445</v>
      </c>
      <c r="C73" s="64">
        <v>8034</v>
      </c>
      <c r="D73" s="69">
        <v>8736731</v>
      </c>
      <c r="E73" s="28">
        <v>690800</v>
      </c>
      <c r="F73" s="29">
        <f t="shared" si="7"/>
        <v>101608.13094093805</v>
      </c>
      <c r="G73" s="30">
        <f t="shared" si="8"/>
        <v>0.005018983263666709</v>
      </c>
      <c r="H73" s="7">
        <f t="shared" si="9"/>
        <v>12.647265489287783</v>
      </c>
      <c r="I73" s="7">
        <f t="shared" si="13"/>
        <v>21268.130940938045</v>
      </c>
      <c r="J73" s="7">
        <f t="shared" si="10"/>
        <v>21268.130940938045</v>
      </c>
      <c r="K73" s="7">
        <f t="shared" si="11"/>
        <v>0.0029706326912390894</v>
      </c>
      <c r="L73" s="31">
        <f>$B$509*G73</f>
        <v>227775.96335923398</v>
      </c>
      <c r="M73" s="10">
        <f>$G$509*K73</f>
        <v>45586.50463211998</v>
      </c>
      <c r="N73" s="32">
        <f t="shared" si="12"/>
        <v>273362.46799135394</v>
      </c>
    </row>
    <row r="74" spans="1:14" s="4" customFormat="1" ht="12.75">
      <c r="A74" s="26" t="s">
        <v>496</v>
      </c>
      <c r="B74" s="27" t="s">
        <v>223</v>
      </c>
      <c r="C74" s="64">
        <v>145</v>
      </c>
      <c r="D74" s="69">
        <v>354758</v>
      </c>
      <c r="E74" s="28">
        <v>30450</v>
      </c>
      <c r="F74" s="29">
        <f t="shared" si="7"/>
        <v>1689.3238095238096</v>
      </c>
      <c r="G74" s="30">
        <f t="shared" si="8"/>
        <v>8.344497481055046E-05</v>
      </c>
      <c r="H74" s="7">
        <f t="shared" si="9"/>
        <v>11.650509031198686</v>
      </c>
      <c r="I74" s="7">
        <f t="shared" si="13"/>
        <v>239.32380952380944</v>
      </c>
      <c r="J74" s="7">
        <f t="shared" si="10"/>
        <v>239.32380952380944</v>
      </c>
      <c r="K74" s="7">
        <f t="shared" si="11"/>
        <v>3.342762626098204E-05</v>
      </c>
      <c r="L74" s="31">
        <f>$B$509*G74</f>
        <v>3786.9740795019925</v>
      </c>
      <c r="M74" s="10">
        <f>$G$509*K74</f>
        <v>512.9710730919803</v>
      </c>
      <c r="N74" s="32">
        <f t="shared" si="12"/>
        <v>4299.945152593973</v>
      </c>
    </row>
    <row r="75" spans="1:14" s="4" customFormat="1" ht="12.75">
      <c r="A75" s="26" t="s">
        <v>502</v>
      </c>
      <c r="B75" s="27" t="s">
        <v>404</v>
      </c>
      <c r="C75" s="64">
        <v>3123</v>
      </c>
      <c r="D75" s="69">
        <v>3428691</v>
      </c>
      <c r="E75" s="28">
        <v>171350</v>
      </c>
      <c r="F75" s="29">
        <f t="shared" si="7"/>
        <v>62490.819918295885</v>
      </c>
      <c r="G75" s="30">
        <f t="shared" si="8"/>
        <v>0.0030867645767940328</v>
      </c>
      <c r="H75" s="7">
        <f t="shared" si="9"/>
        <v>20.009868689816166</v>
      </c>
      <c r="I75" s="7">
        <f t="shared" si="13"/>
        <v>31260.819918295885</v>
      </c>
      <c r="J75" s="7">
        <f t="shared" si="10"/>
        <v>31260.819918295885</v>
      </c>
      <c r="K75" s="7">
        <f t="shared" si="11"/>
        <v>0.004366364579102596</v>
      </c>
      <c r="L75" s="31">
        <f>$B$509*G75</f>
        <v>140086.2960098343</v>
      </c>
      <c r="M75" s="10">
        <f>$G$509*K75</f>
        <v>67005.01872810128</v>
      </c>
      <c r="N75" s="32">
        <f t="shared" si="12"/>
        <v>207091.31473793558</v>
      </c>
    </row>
    <row r="76" spans="1:14" s="4" customFormat="1" ht="12.75">
      <c r="A76" s="26" t="s">
        <v>500</v>
      </c>
      <c r="B76" s="27" t="s">
        <v>345</v>
      </c>
      <c r="C76" s="64">
        <v>462</v>
      </c>
      <c r="D76" s="69">
        <v>357039</v>
      </c>
      <c r="E76" s="28">
        <v>24050</v>
      </c>
      <c r="F76" s="29">
        <f t="shared" si="7"/>
        <v>6858.711767151767</v>
      </c>
      <c r="G76" s="30">
        <f t="shared" si="8"/>
        <v>0.00033878941823719015</v>
      </c>
      <c r="H76" s="7">
        <f t="shared" si="9"/>
        <v>14.845696465696467</v>
      </c>
      <c r="I76" s="7">
        <f t="shared" si="13"/>
        <v>2238.7117671517676</v>
      </c>
      <c r="J76" s="7">
        <f t="shared" si="10"/>
        <v>2238.7117671517676</v>
      </c>
      <c r="K76" s="7">
        <f t="shared" si="11"/>
        <v>0.0003126927504927875</v>
      </c>
      <c r="L76" s="31">
        <f>$B$509*G76</f>
        <v>15375.242765506628</v>
      </c>
      <c r="M76" s="10">
        <f>$G$509*K76</f>
        <v>4798.49614555478</v>
      </c>
      <c r="N76" s="32">
        <f t="shared" si="12"/>
        <v>20173.73891106141</v>
      </c>
    </row>
    <row r="77" spans="1:14" s="4" customFormat="1" ht="12.75">
      <c r="A77" s="26" t="s">
        <v>494</v>
      </c>
      <c r="B77" s="27" t="s">
        <v>187</v>
      </c>
      <c r="C77" s="64">
        <v>4850</v>
      </c>
      <c r="D77" s="69">
        <v>15047378</v>
      </c>
      <c r="E77" s="28">
        <v>1162150</v>
      </c>
      <c r="F77" s="29">
        <f t="shared" si="7"/>
        <v>62797.21490341178</v>
      </c>
      <c r="G77" s="30">
        <f t="shared" si="8"/>
        <v>0.003101899106758588</v>
      </c>
      <c r="H77" s="7">
        <f t="shared" si="9"/>
        <v>12.947879361528202</v>
      </c>
      <c r="I77" s="7">
        <f t="shared" si="13"/>
        <v>14297.214903411777</v>
      </c>
      <c r="J77" s="7">
        <f t="shared" si="10"/>
        <v>14297.214903411777</v>
      </c>
      <c r="K77" s="7">
        <f t="shared" si="11"/>
        <v>0.001996967862558801</v>
      </c>
      <c r="L77" s="31">
        <f>$B$509*G77</f>
        <v>140773.14471236363</v>
      </c>
      <c r="M77" s="10">
        <f>$G$509*K77</f>
        <v>30644.914460548713</v>
      </c>
      <c r="N77" s="32">
        <f t="shared" si="12"/>
        <v>171418.05917291236</v>
      </c>
    </row>
    <row r="78" spans="1:14" s="4" customFormat="1" ht="12.75">
      <c r="A78" s="26" t="s">
        <v>500</v>
      </c>
      <c r="B78" s="27" t="s">
        <v>346</v>
      </c>
      <c r="C78" s="64">
        <v>2275</v>
      </c>
      <c r="D78" s="69">
        <v>1629461</v>
      </c>
      <c r="E78" s="28">
        <v>112950</v>
      </c>
      <c r="F78" s="29">
        <f t="shared" si="7"/>
        <v>32820.042275343076</v>
      </c>
      <c r="G78" s="30">
        <f t="shared" si="8"/>
        <v>0.0016211620208675009</v>
      </c>
      <c r="H78" s="7">
        <f t="shared" si="9"/>
        <v>14.42639220894201</v>
      </c>
      <c r="I78" s="7">
        <f t="shared" si="13"/>
        <v>10070.042275343074</v>
      </c>
      <c r="J78" s="7">
        <f t="shared" si="10"/>
        <v>10070.042275343074</v>
      </c>
      <c r="K78" s="7">
        <f t="shared" si="11"/>
        <v>0.001406536233407937</v>
      </c>
      <c r="L78" s="31">
        <f>$B$509*G78</f>
        <v>73573.01701674268</v>
      </c>
      <c r="M78" s="10">
        <f>$G$509*K78</f>
        <v>21584.314583419808</v>
      </c>
      <c r="N78" s="32">
        <f t="shared" si="12"/>
        <v>95157.33160016249</v>
      </c>
    </row>
    <row r="79" spans="1:14" s="4" customFormat="1" ht="12.75">
      <c r="A79" s="26" t="s">
        <v>496</v>
      </c>
      <c r="B79" s="27" t="s">
        <v>224</v>
      </c>
      <c r="C79" s="64">
        <v>990</v>
      </c>
      <c r="D79" s="69">
        <v>956688</v>
      </c>
      <c r="E79" s="28">
        <v>53250</v>
      </c>
      <c r="F79" s="29">
        <f t="shared" si="7"/>
        <v>17786.312112676056</v>
      </c>
      <c r="G79" s="30">
        <f t="shared" si="8"/>
        <v>0.000878563575465858</v>
      </c>
      <c r="H79" s="7">
        <f t="shared" si="9"/>
        <v>17.965971830985914</v>
      </c>
      <c r="I79" s="7">
        <f t="shared" si="13"/>
        <v>7886.312112676055</v>
      </c>
      <c r="J79" s="7">
        <f t="shared" si="10"/>
        <v>7886.312112676055</v>
      </c>
      <c r="K79" s="7">
        <f t="shared" si="11"/>
        <v>0.0011015230553304569</v>
      </c>
      <c r="L79" s="31">
        <f>$B$509*G79</f>
        <v>39871.7537519483</v>
      </c>
      <c r="M79" s="10">
        <f>$G$509*K79</f>
        <v>16903.66702430103</v>
      </c>
      <c r="N79" s="32">
        <f t="shared" si="12"/>
        <v>56775.42077624933</v>
      </c>
    </row>
    <row r="80" spans="1:14" s="4" customFormat="1" ht="12.75">
      <c r="A80" s="26" t="s">
        <v>490</v>
      </c>
      <c r="B80" s="27" t="s">
        <v>79</v>
      </c>
      <c r="C80" s="66">
        <v>9015</v>
      </c>
      <c r="D80" s="70">
        <v>26179227</v>
      </c>
      <c r="E80" s="28">
        <v>1685300</v>
      </c>
      <c r="F80" s="29">
        <f t="shared" si="7"/>
        <v>140037.81605945528</v>
      </c>
      <c r="G80" s="30">
        <f t="shared" si="8"/>
        <v>0.006917236333098073</v>
      </c>
      <c r="H80" s="7">
        <f t="shared" si="9"/>
        <v>15.533867560671691</v>
      </c>
      <c r="I80" s="7">
        <f t="shared" si="13"/>
        <v>49887.8160594553</v>
      </c>
      <c r="J80" s="7">
        <f t="shared" si="10"/>
        <v>49887.8160594553</v>
      </c>
      <c r="K80" s="7">
        <f t="shared" si="11"/>
        <v>0.006968095959738528</v>
      </c>
      <c r="L80" s="31">
        <f>$B$509*G80</f>
        <v>313924.1728420987</v>
      </c>
      <c r="M80" s="10">
        <f>$G$509*K80</f>
        <v>106930.46625470903</v>
      </c>
      <c r="N80" s="32">
        <f t="shared" si="12"/>
        <v>420854.6390968077</v>
      </c>
    </row>
    <row r="81" spans="1:14" s="4" customFormat="1" ht="12.75">
      <c r="A81" s="26" t="s">
        <v>500</v>
      </c>
      <c r="B81" s="27" t="s">
        <v>347</v>
      </c>
      <c r="C81" s="64">
        <v>69</v>
      </c>
      <c r="D81" s="69">
        <v>258711</v>
      </c>
      <c r="E81" s="28">
        <v>30200</v>
      </c>
      <c r="F81" s="29">
        <f t="shared" si="7"/>
        <v>591.0946688741722</v>
      </c>
      <c r="G81" s="30">
        <f t="shared" si="8"/>
        <v>2.9197409920339363E-05</v>
      </c>
      <c r="H81" s="7">
        <f t="shared" si="9"/>
        <v>8.56658940397351</v>
      </c>
      <c r="I81" s="7">
        <f t="shared" si="13"/>
        <v>-98.90533112582786</v>
      </c>
      <c r="J81" s="7">
        <f t="shared" si="10"/>
        <v>0</v>
      </c>
      <c r="K81" s="7">
        <f t="shared" si="11"/>
        <v>0</v>
      </c>
      <c r="L81" s="31">
        <f>$B$509*G81</f>
        <v>1325.0628310207062</v>
      </c>
      <c r="M81" s="10">
        <f>$G$509*K81</f>
        <v>0</v>
      </c>
      <c r="N81" s="32">
        <f t="shared" si="12"/>
        <v>1325.0628310207062</v>
      </c>
    </row>
    <row r="82" spans="1:14" s="4" customFormat="1" ht="12.75">
      <c r="A82" s="9" t="s">
        <v>489</v>
      </c>
      <c r="B82" s="27" t="s">
        <v>20</v>
      </c>
      <c r="C82" s="8">
        <v>8189</v>
      </c>
      <c r="D82" s="70">
        <v>7144155</v>
      </c>
      <c r="E82" s="28">
        <v>385150</v>
      </c>
      <c r="F82" s="29">
        <f t="shared" si="7"/>
        <v>151897.92365312215</v>
      </c>
      <c r="G82" s="30">
        <f t="shared" si="8"/>
        <v>0.007503072141380986</v>
      </c>
      <c r="H82" s="7">
        <f t="shared" si="9"/>
        <v>18.549019862391276</v>
      </c>
      <c r="I82" s="7">
        <f t="shared" si="13"/>
        <v>70007.92365312215</v>
      </c>
      <c r="J82" s="7">
        <f t="shared" si="10"/>
        <v>70007.92365312215</v>
      </c>
      <c r="K82" s="7">
        <f t="shared" si="11"/>
        <v>0.009778378138975405</v>
      </c>
      <c r="L82" s="31">
        <f>$B$509*G82</f>
        <v>340511.0946531289</v>
      </c>
      <c r="M82" s="10">
        <f>$G$509*K82</f>
        <v>150056.27644294518</v>
      </c>
      <c r="N82" s="32">
        <f t="shared" si="12"/>
        <v>490567.37109607406</v>
      </c>
    </row>
    <row r="83" spans="1:14" s="4" customFormat="1" ht="12.75">
      <c r="A83" s="26" t="s">
        <v>497</v>
      </c>
      <c r="B83" s="27" t="s">
        <v>261</v>
      </c>
      <c r="C83" s="64">
        <v>2794</v>
      </c>
      <c r="D83" s="69">
        <v>2202829</v>
      </c>
      <c r="E83" s="28">
        <v>160850</v>
      </c>
      <c r="F83" s="29">
        <f t="shared" si="7"/>
        <v>38263.62589990674</v>
      </c>
      <c r="G83" s="30">
        <f t="shared" si="8"/>
        <v>0.001890050493207734</v>
      </c>
      <c r="H83" s="7">
        <f t="shared" si="9"/>
        <v>13.69492695057507</v>
      </c>
      <c r="I83" s="7">
        <f t="shared" si="13"/>
        <v>10323.625899906745</v>
      </c>
      <c r="J83" s="7">
        <f t="shared" si="10"/>
        <v>10323.625899906745</v>
      </c>
      <c r="K83" s="7">
        <f t="shared" si="11"/>
        <v>0.0014419556036941027</v>
      </c>
      <c r="L83" s="31">
        <f>$B$509*G83</f>
        <v>85775.95287167215</v>
      </c>
      <c r="M83" s="10">
        <f>$G$509*K83</f>
        <v>22127.850407414116</v>
      </c>
      <c r="N83" s="32">
        <f t="shared" si="12"/>
        <v>107903.80327908628</v>
      </c>
    </row>
    <row r="84" spans="1:14" s="4" customFormat="1" ht="12.75">
      <c r="A84" s="26" t="s">
        <v>491</v>
      </c>
      <c r="B84" s="27" t="s">
        <v>102</v>
      </c>
      <c r="C84" s="65">
        <v>781</v>
      </c>
      <c r="D84" s="69">
        <v>3128979</v>
      </c>
      <c r="E84" s="28">
        <v>559850</v>
      </c>
      <c r="F84" s="29">
        <f t="shared" si="7"/>
        <v>4364.97740287577</v>
      </c>
      <c r="G84" s="30">
        <f t="shared" si="8"/>
        <v>0.00021561019111798472</v>
      </c>
      <c r="H84" s="7">
        <f t="shared" si="9"/>
        <v>5.588959542734661</v>
      </c>
      <c r="I84" s="7">
        <f t="shared" si="13"/>
        <v>-3445.02259712423</v>
      </c>
      <c r="J84" s="7">
        <f t="shared" si="10"/>
        <v>0</v>
      </c>
      <c r="K84" s="7">
        <f t="shared" si="11"/>
        <v>0</v>
      </c>
      <c r="L84" s="31">
        <f>$B$509*G84</f>
        <v>9785.013500142402</v>
      </c>
      <c r="M84" s="10">
        <f>$G$509*K84</f>
        <v>0</v>
      </c>
      <c r="N84" s="32">
        <f t="shared" si="12"/>
        <v>9785.013500142402</v>
      </c>
    </row>
    <row r="85" spans="1:14" s="4" customFormat="1" ht="12.75">
      <c r="A85" s="26" t="s">
        <v>497</v>
      </c>
      <c r="B85" s="27" t="s">
        <v>262</v>
      </c>
      <c r="C85" s="64">
        <v>153</v>
      </c>
      <c r="D85" s="69">
        <v>298555</v>
      </c>
      <c r="E85" s="28">
        <v>23650</v>
      </c>
      <c r="F85" s="29">
        <f t="shared" si="7"/>
        <v>1931.455179704017</v>
      </c>
      <c r="G85" s="30">
        <f t="shared" si="8"/>
        <v>9.540517212241266E-05</v>
      </c>
      <c r="H85" s="7">
        <f t="shared" si="9"/>
        <v>12.623890063424946</v>
      </c>
      <c r="I85" s="7">
        <f t="shared" si="13"/>
        <v>401.4551797040168</v>
      </c>
      <c r="J85" s="7">
        <f t="shared" si="10"/>
        <v>401.4551797040168</v>
      </c>
      <c r="K85" s="7">
        <f t="shared" si="11"/>
        <v>5.60733749574807E-05</v>
      </c>
      <c r="L85" s="31">
        <f>$B$509*G85</f>
        <v>4329.762393700452</v>
      </c>
      <c r="M85" s="10">
        <f>$G$509*K85</f>
        <v>860.4864461286106</v>
      </c>
      <c r="N85" s="32">
        <f t="shared" si="12"/>
        <v>5190.2488398290625</v>
      </c>
    </row>
    <row r="86" spans="1:14" s="4" customFormat="1" ht="12.75">
      <c r="A86" s="26" t="s">
        <v>491</v>
      </c>
      <c r="B86" s="27" t="s">
        <v>103</v>
      </c>
      <c r="C86" s="65">
        <v>560</v>
      </c>
      <c r="D86" s="69">
        <v>474374</v>
      </c>
      <c r="E86" s="28">
        <v>31450</v>
      </c>
      <c r="F86" s="29">
        <f t="shared" si="7"/>
        <v>8446.72305246423</v>
      </c>
      <c r="G86" s="30">
        <f t="shared" si="8"/>
        <v>0.00041723001142288666</v>
      </c>
      <c r="H86" s="7">
        <f t="shared" si="9"/>
        <v>15.083434022257551</v>
      </c>
      <c r="I86" s="7">
        <f t="shared" si="13"/>
        <v>2846.7230524642287</v>
      </c>
      <c r="J86" s="7">
        <f t="shared" si="10"/>
        <v>2846.7230524642287</v>
      </c>
      <c r="K86" s="7">
        <f t="shared" si="11"/>
        <v>0.0003976169126491745</v>
      </c>
      <c r="L86" s="31">
        <f>$B$509*G86</f>
        <v>18935.103546211605</v>
      </c>
      <c r="M86" s="10">
        <f>$G$509*K86</f>
        <v>6101.718763059281</v>
      </c>
      <c r="N86" s="32">
        <f t="shared" si="12"/>
        <v>25036.822309270887</v>
      </c>
    </row>
    <row r="87" spans="1:14" s="4" customFormat="1" ht="12.75">
      <c r="A87" s="9" t="s">
        <v>489</v>
      </c>
      <c r="B87" s="27" t="s">
        <v>21</v>
      </c>
      <c r="C87" s="8">
        <v>218</v>
      </c>
      <c r="D87" s="70">
        <v>217996</v>
      </c>
      <c r="E87" s="28">
        <v>11500</v>
      </c>
      <c r="F87" s="29">
        <f t="shared" si="7"/>
        <v>4132.445913043478</v>
      </c>
      <c r="G87" s="30">
        <f t="shared" si="8"/>
        <v>0.0002041241845854746</v>
      </c>
      <c r="H87" s="7">
        <f t="shared" si="9"/>
        <v>18.95617391304348</v>
      </c>
      <c r="I87" s="7">
        <f t="shared" si="13"/>
        <v>1952.4459130434784</v>
      </c>
      <c r="J87" s="7">
        <f t="shared" si="10"/>
        <v>1952.4459130434784</v>
      </c>
      <c r="K87" s="7">
        <f t="shared" si="11"/>
        <v>0.0002727084798034113</v>
      </c>
      <c r="L87" s="31">
        <f>$B$509*G87</f>
        <v>9263.745333732615</v>
      </c>
      <c r="M87" s="10">
        <f>$G$509*K87</f>
        <v>4184.9086271891565</v>
      </c>
      <c r="N87" s="32">
        <f t="shared" si="12"/>
        <v>13448.653960921773</v>
      </c>
    </row>
    <row r="88" spans="1:14" s="4" customFormat="1" ht="12.75">
      <c r="A88" s="26" t="s">
        <v>490</v>
      </c>
      <c r="B88" s="27" t="s">
        <v>80</v>
      </c>
      <c r="C88" s="64">
        <v>3742</v>
      </c>
      <c r="D88" s="69">
        <v>7898762</v>
      </c>
      <c r="E88" s="28">
        <v>614800</v>
      </c>
      <c r="F88" s="29">
        <f t="shared" si="7"/>
        <v>48076.06929733247</v>
      </c>
      <c r="G88" s="30">
        <f t="shared" si="8"/>
        <v>0.0023747409282279725</v>
      </c>
      <c r="H88" s="7">
        <f t="shared" si="9"/>
        <v>12.847693558880938</v>
      </c>
      <c r="I88" s="7">
        <f t="shared" si="13"/>
        <v>10656.069297332468</v>
      </c>
      <c r="J88" s="7">
        <f t="shared" si="10"/>
        <v>10656.069297332468</v>
      </c>
      <c r="K88" s="7">
        <f t="shared" si="11"/>
        <v>0.001488389736863676</v>
      </c>
      <c r="L88" s="31">
        <f>$B$509*G88</f>
        <v>107772.6053743716</v>
      </c>
      <c r="M88" s="10">
        <f>$G$509*K88</f>
        <v>22840.41572491902</v>
      </c>
      <c r="N88" s="32">
        <f t="shared" si="12"/>
        <v>130613.02109929062</v>
      </c>
    </row>
    <row r="89" spans="1:14" s="4" customFormat="1" ht="12.75">
      <c r="A89" s="26" t="s">
        <v>492</v>
      </c>
      <c r="B89" s="27" t="s">
        <v>127</v>
      </c>
      <c r="C89" s="64">
        <v>1366</v>
      </c>
      <c r="D89" s="69">
        <v>2574518</v>
      </c>
      <c r="E89" s="28">
        <v>324600</v>
      </c>
      <c r="F89" s="29">
        <f t="shared" si="7"/>
        <v>10834.231632778805</v>
      </c>
      <c r="G89" s="30">
        <f t="shared" si="8"/>
        <v>0.0005351621640517429</v>
      </c>
      <c r="H89" s="7">
        <f t="shared" si="9"/>
        <v>7.9313555144793595</v>
      </c>
      <c r="I89" s="7">
        <f t="shared" si="13"/>
        <v>-2825.768367221195</v>
      </c>
      <c r="J89" s="7">
        <f t="shared" si="10"/>
        <v>0</v>
      </c>
      <c r="K89" s="7">
        <f t="shared" si="11"/>
        <v>0</v>
      </c>
      <c r="L89" s="31">
        <f>$B$509*G89</f>
        <v>24287.205409257338</v>
      </c>
      <c r="M89" s="10">
        <f>$G$509*K89</f>
        <v>0</v>
      </c>
      <c r="N89" s="32">
        <f t="shared" si="12"/>
        <v>24287.205409257338</v>
      </c>
    </row>
    <row r="90" spans="1:14" s="4" customFormat="1" ht="12.75">
      <c r="A90" s="9" t="s">
        <v>489</v>
      </c>
      <c r="B90" s="27" t="s">
        <v>22</v>
      </c>
      <c r="C90" s="8">
        <v>425</v>
      </c>
      <c r="D90" s="70">
        <v>318950</v>
      </c>
      <c r="E90" s="28">
        <v>25450</v>
      </c>
      <c r="F90" s="29">
        <f t="shared" si="7"/>
        <v>5326.277013752456</v>
      </c>
      <c r="G90" s="30">
        <f t="shared" si="8"/>
        <v>0.0002630940549946256</v>
      </c>
      <c r="H90" s="7">
        <f t="shared" si="9"/>
        <v>12.532416502946955</v>
      </c>
      <c r="I90" s="7">
        <f t="shared" si="13"/>
        <v>1076.2770137524558</v>
      </c>
      <c r="J90" s="7">
        <f t="shared" si="10"/>
        <v>1076.2770137524558</v>
      </c>
      <c r="K90" s="7">
        <f t="shared" si="11"/>
        <v>0.00015032932093379393</v>
      </c>
      <c r="L90" s="31">
        <f>$B$509*G90</f>
        <v>11939.968452237423</v>
      </c>
      <c r="M90" s="10">
        <f>$G$509*K90</f>
        <v>2306.9120276305107</v>
      </c>
      <c r="N90" s="32">
        <f t="shared" si="12"/>
        <v>14246.880479867934</v>
      </c>
    </row>
    <row r="91" spans="1:14" s="4" customFormat="1" ht="12.75">
      <c r="A91" s="9" t="s">
        <v>489</v>
      </c>
      <c r="B91" s="27" t="s">
        <v>23</v>
      </c>
      <c r="C91" s="8">
        <v>306</v>
      </c>
      <c r="D91" s="70">
        <v>298223</v>
      </c>
      <c r="E91" s="28">
        <v>17150</v>
      </c>
      <c r="F91" s="29">
        <f t="shared" si="7"/>
        <v>5321.063440233236</v>
      </c>
      <c r="G91" s="30">
        <f t="shared" si="8"/>
        <v>0.0002628365279837994</v>
      </c>
      <c r="H91" s="7">
        <f t="shared" si="9"/>
        <v>17.389096209912537</v>
      </c>
      <c r="I91" s="7">
        <f t="shared" si="13"/>
        <v>2261.0634402332366</v>
      </c>
      <c r="J91" s="7">
        <f t="shared" si="10"/>
        <v>2261.0634402332366</v>
      </c>
      <c r="K91" s="7">
        <f t="shared" si="11"/>
        <v>0.0003158147272637642</v>
      </c>
      <c r="L91" s="31">
        <f>$B$509*G91</f>
        <v>11928.281132336078</v>
      </c>
      <c r="M91" s="10">
        <f>$G$509*K91</f>
        <v>4846.405134421438</v>
      </c>
      <c r="N91" s="32">
        <f t="shared" si="12"/>
        <v>16774.686266757515</v>
      </c>
    </row>
    <row r="92" spans="1:14" s="4" customFormat="1" ht="12.75">
      <c r="A92" s="9" t="s">
        <v>489</v>
      </c>
      <c r="B92" s="27" t="s">
        <v>24</v>
      </c>
      <c r="C92" s="8">
        <v>468</v>
      </c>
      <c r="D92" s="70">
        <v>381733</v>
      </c>
      <c r="E92" s="28">
        <v>29850</v>
      </c>
      <c r="F92" s="29">
        <f t="shared" si="7"/>
        <v>5984.9595979899495</v>
      </c>
      <c r="G92" s="30">
        <f t="shared" si="8"/>
        <v>0.0002956300030112106</v>
      </c>
      <c r="H92" s="7">
        <f t="shared" si="9"/>
        <v>12.788375209380234</v>
      </c>
      <c r="I92" s="7">
        <f t="shared" si="13"/>
        <v>1304.9595979899495</v>
      </c>
      <c r="J92" s="7">
        <f t="shared" si="10"/>
        <v>1304.9595979899495</v>
      </c>
      <c r="K92" s="7">
        <f t="shared" si="11"/>
        <v>0.00018227063079968918</v>
      </c>
      <c r="L92" s="31">
        <f>$B$509*G92</f>
        <v>13416.543789105439</v>
      </c>
      <c r="M92" s="10">
        <f>$G$509*K92</f>
        <v>2797.0745019249202</v>
      </c>
      <c r="N92" s="32">
        <f t="shared" si="12"/>
        <v>16213.61829103036</v>
      </c>
    </row>
    <row r="93" spans="1:14" s="4" customFormat="1" ht="12.75">
      <c r="A93" s="26" t="s">
        <v>497</v>
      </c>
      <c r="B93" s="27" t="s">
        <v>263</v>
      </c>
      <c r="C93" s="64">
        <v>1409</v>
      </c>
      <c r="D93" s="69">
        <v>837232</v>
      </c>
      <c r="E93" s="28">
        <v>66250</v>
      </c>
      <c r="F93" s="29">
        <f t="shared" si="7"/>
        <v>17806.186988679245</v>
      </c>
      <c r="G93" s="30">
        <f t="shared" si="8"/>
        <v>0.0008795453046749646</v>
      </c>
      <c r="H93" s="7">
        <f t="shared" si="9"/>
        <v>12.637464150943396</v>
      </c>
      <c r="I93" s="7">
        <f t="shared" si="13"/>
        <v>3716.186988679245</v>
      </c>
      <c r="J93" s="7">
        <f t="shared" si="10"/>
        <v>3716.186988679245</v>
      </c>
      <c r="K93" s="7">
        <f t="shared" si="11"/>
        <v>0.0005190595537513187</v>
      </c>
      <c r="L93" s="31">
        <f>$B$509*G93</f>
        <v>39916.30746026229</v>
      </c>
      <c r="M93" s="10">
        <f>$G$509*K93</f>
        <v>7965.343820935615</v>
      </c>
      <c r="N93" s="32">
        <f t="shared" si="12"/>
        <v>47881.651281197905</v>
      </c>
    </row>
    <row r="94" spans="1:14" s="4" customFormat="1" ht="12.75">
      <c r="A94" s="26" t="s">
        <v>502</v>
      </c>
      <c r="B94" s="27" t="s">
        <v>405</v>
      </c>
      <c r="C94" s="64">
        <v>332</v>
      </c>
      <c r="D94" s="69">
        <v>489340</v>
      </c>
      <c r="E94" s="28">
        <v>26300</v>
      </c>
      <c r="F94" s="29">
        <f t="shared" si="7"/>
        <v>6177.219771863118</v>
      </c>
      <c r="G94" s="30">
        <f t="shared" si="8"/>
        <v>0.0003051267882192761</v>
      </c>
      <c r="H94" s="7">
        <f t="shared" si="9"/>
        <v>18.606083650190115</v>
      </c>
      <c r="I94" s="7">
        <f t="shared" si="13"/>
        <v>2857.2197718631182</v>
      </c>
      <c r="J94" s="7">
        <f t="shared" si="10"/>
        <v>2857.2197718631182</v>
      </c>
      <c r="K94" s="7">
        <f t="shared" si="11"/>
        <v>0.00039908304514025693</v>
      </c>
      <c r="L94" s="31">
        <f>$B$509*G94</f>
        <v>13847.535343757989</v>
      </c>
      <c r="M94" s="10">
        <f>$G$509*K94</f>
        <v>6124.217625269052</v>
      </c>
      <c r="N94" s="32">
        <f t="shared" si="12"/>
        <v>19971.752969027042</v>
      </c>
    </row>
    <row r="95" spans="1:14" s="4" customFormat="1" ht="12.75">
      <c r="A95" s="26" t="s">
        <v>490</v>
      </c>
      <c r="B95" s="34" t="s">
        <v>483</v>
      </c>
      <c r="C95" s="64">
        <v>341</v>
      </c>
      <c r="D95" s="69">
        <v>2406198</v>
      </c>
      <c r="E95" s="35">
        <v>195900</v>
      </c>
      <c r="F95" s="29">
        <f t="shared" si="7"/>
        <v>4188.430413476263</v>
      </c>
      <c r="G95" s="30">
        <f t="shared" si="8"/>
        <v>0.00020688956633292766</v>
      </c>
      <c r="H95" s="7">
        <f t="shared" si="9"/>
        <v>12.282787136294028</v>
      </c>
      <c r="I95" s="7">
        <f t="shared" si="13"/>
        <v>778.4304134762634</v>
      </c>
      <c r="J95" s="7">
        <f t="shared" si="10"/>
        <v>778.4304134762634</v>
      </c>
      <c r="K95" s="7">
        <f t="shared" si="11"/>
        <v>0.0001087275059829662</v>
      </c>
      <c r="L95" s="31">
        <f>$B$509*G95</f>
        <v>9389.246348279134</v>
      </c>
      <c r="M95" s="10">
        <f>$G$509*K95</f>
        <v>1668.5021240589383</v>
      </c>
      <c r="N95" s="32">
        <f t="shared" si="12"/>
        <v>11057.748472338071</v>
      </c>
    </row>
    <row r="96" spans="1:14" s="4" customFormat="1" ht="12.75">
      <c r="A96" s="26" t="s">
        <v>493</v>
      </c>
      <c r="B96" s="27" t="s">
        <v>161</v>
      </c>
      <c r="C96" s="64">
        <v>2721</v>
      </c>
      <c r="D96" s="69">
        <v>2400262</v>
      </c>
      <c r="E96" s="28">
        <v>149400</v>
      </c>
      <c r="F96" s="29">
        <f t="shared" si="7"/>
        <v>43715.61514056225</v>
      </c>
      <c r="G96" s="30">
        <f t="shared" si="8"/>
        <v>0.0021593541650609892</v>
      </c>
      <c r="H96" s="7">
        <f t="shared" si="9"/>
        <v>16.066010709504685</v>
      </c>
      <c r="I96" s="7">
        <f t="shared" si="13"/>
        <v>16505.615140562248</v>
      </c>
      <c r="J96" s="7">
        <f t="shared" si="10"/>
        <v>16505.615140562248</v>
      </c>
      <c r="K96" s="7">
        <f t="shared" si="11"/>
        <v>0.0023054268408318583</v>
      </c>
      <c r="L96" s="31">
        <f>$B$509*G96</f>
        <v>97997.73168026305</v>
      </c>
      <c r="M96" s="10">
        <f>$G$509*K96</f>
        <v>35378.44031291468</v>
      </c>
      <c r="N96" s="32">
        <f t="shared" si="12"/>
        <v>133376.17199317773</v>
      </c>
    </row>
    <row r="97" spans="1:14" s="4" customFormat="1" ht="12.75">
      <c r="A97" s="26" t="s">
        <v>502</v>
      </c>
      <c r="B97" s="27" t="s">
        <v>406</v>
      </c>
      <c r="C97" s="64">
        <v>1232</v>
      </c>
      <c r="D97" s="69">
        <v>1193644</v>
      </c>
      <c r="E97" s="28">
        <v>83450</v>
      </c>
      <c r="F97" s="29">
        <f t="shared" si="7"/>
        <v>17622.161869382864</v>
      </c>
      <c r="G97" s="30">
        <f t="shared" si="8"/>
        <v>0.0008704552940105654</v>
      </c>
      <c r="H97" s="7">
        <f t="shared" si="9"/>
        <v>14.30370281605752</v>
      </c>
      <c r="I97" s="7">
        <f t="shared" si="13"/>
        <v>5302.161869382864</v>
      </c>
      <c r="J97" s="7">
        <f t="shared" si="10"/>
        <v>5302.161869382864</v>
      </c>
      <c r="K97" s="7">
        <f t="shared" si="11"/>
        <v>0.0007405810800756431</v>
      </c>
      <c r="L97" s="31">
        <f>$B$509*G97</f>
        <v>39503.77650981703</v>
      </c>
      <c r="M97" s="10">
        <f>$G$509*K97</f>
        <v>11364.75166953299</v>
      </c>
      <c r="N97" s="32">
        <f t="shared" si="12"/>
        <v>50868.52817935002</v>
      </c>
    </row>
    <row r="98" spans="1:14" s="4" customFormat="1" ht="12.75">
      <c r="A98" s="26" t="s">
        <v>497</v>
      </c>
      <c r="B98" s="27" t="s">
        <v>264</v>
      </c>
      <c r="C98" s="64">
        <v>546</v>
      </c>
      <c r="D98" s="69">
        <v>681476</v>
      </c>
      <c r="E98" s="28">
        <v>65300</v>
      </c>
      <c r="F98" s="29">
        <f t="shared" si="7"/>
        <v>5698.099479326187</v>
      </c>
      <c r="G98" s="30">
        <f t="shared" si="8"/>
        <v>0.00028146040731789196</v>
      </c>
      <c r="H98" s="7">
        <f t="shared" si="9"/>
        <v>10.436079632465544</v>
      </c>
      <c r="I98" s="7">
        <f t="shared" si="13"/>
        <v>238.09947932618718</v>
      </c>
      <c r="J98" s="7">
        <f t="shared" si="10"/>
        <v>238.09947932618718</v>
      </c>
      <c r="K98" s="7">
        <f t="shared" si="11"/>
        <v>3.3256617566328616E-05</v>
      </c>
      <c r="L98" s="31">
        <f>$B$509*G98</f>
        <v>12773.486592078923</v>
      </c>
      <c r="M98" s="10">
        <f>$G$509*K98</f>
        <v>510.34682113584256</v>
      </c>
      <c r="N98" s="32">
        <f t="shared" si="12"/>
        <v>13283.833413214767</v>
      </c>
    </row>
    <row r="99" spans="1:14" s="4" customFormat="1" ht="12.75">
      <c r="A99" s="26" t="s">
        <v>491</v>
      </c>
      <c r="B99" s="27" t="s">
        <v>104</v>
      </c>
      <c r="C99" s="67">
        <v>1352</v>
      </c>
      <c r="D99" s="69">
        <v>1151478</v>
      </c>
      <c r="E99" s="28">
        <v>88950</v>
      </c>
      <c r="F99" s="29">
        <f t="shared" si="7"/>
        <v>17501.94779089376</v>
      </c>
      <c r="G99" s="30">
        <f t="shared" si="8"/>
        <v>0.0008645172608787026</v>
      </c>
      <c r="H99" s="7">
        <f t="shared" si="9"/>
        <v>12.945227655986509</v>
      </c>
      <c r="I99" s="7">
        <f t="shared" si="13"/>
        <v>3981.9477908937597</v>
      </c>
      <c r="J99" s="7">
        <f t="shared" si="10"/>
        <v>3981.9477908937597</v>
      </c>
      <c r="K99" s="7">
        <f t="shared" si="11"/>
        <v>0.0005561797750486557</v>
      </c>
      <c r="L99" s="31">
        <f>$B$509*G99</f>
        <v>39234.291407752564</v>
      </c>
      <c r="M99" s="10">
        <f>$G$509*K99</f>
        <v>8534.980432391118</v>
      </c>
      <c r="N99" s="32">
        <f t="shared" si="12"/>
        <v>47769.27184014368</v>
      </c>
    </row>
    <row r="100" spans="1:14" s="4" customFormat="1" ht="12.75">
      <c r="A100" s="26" t="s">
        <v>493</v>
      </c>
      <c r="B100" s="27" t="s">
        <v>162</v>
      </c>
      <c r="C100" s="64">
        <v>4328</v>
      </c>
      <c r="D100" s="69">
        <v>4985827</v>
      </c>
      <c r="E100" s="28">
        <v>388650</v>
      </c>
      <c r="F100" s="29">
        <f t="shared" si="7"/>
        <v>55522.08736909816</v>
      </c>
      <c r="G100" s="30">
        <f t="shared" si="8"/>
        <v>0.0027425406282822412</v>
      </c>
      <c r="H100" s="7">
        <f t="shared" si="9"/>
        <v>12.828578412453364</v>
      </c>
      <c r="I100" s="7">
        <f t="shared" si="13"/>
        <v>12242.08736909816</v>
      </c>
      <c r="J100" s="7">
        <f t="shared" si="10"/>
        <v>12242.08736909816</v>
      </c>
      <c r="K100" s="7">
        <f t="shared" si="11"/>
        <v>0.0017099172959128</v>
      </c>
      <c r="L100" s="31">
        <f>$B$509*G100</f>
        <v>124464.4185568476</v>
      </c>
      <c r="M100" s="10">
        <f>$G$509*K100</f>
        <v>26239.916150036483</v>
      </c>
      <c r="N100" s="32">
        <f t="shared" si="12"/>
        <v>150704.33470688408</v>
      </c>
    </row>
    <row r="101" spans="1:14" s="4" customFormat="1" ht="12.75">
      <c r="A101" s="26" t="s">
        <v>497</v>
      </c>
      <c r="B101" s="27" t="s">
        <v>477</v>
      </c>
      <c r="C101" s="64">
        <v>921</v>
      </c>
      <c r="D101" s="69">
        <v>833340</v>
      </c>
      <c r="E101" s="28">
        <v>71850</v>
      </c>
      <c r="F101" s="29">
        <f t="shared" si="7"/>
        <v>10682.061795407099</v>
      </c>
      <c r="G101" s="30">
        <f t="shared" si="8"/>
        <v>0.000527645660599402</v>
      </c>
      <c r="H101" s="7">
        <f t="shared" si="9"/>
        <v>11.598329853862213</v>
      </c>
      <c r="I101" s="7">
        <f t="shared" si="13"/>
        <v>1472.0617954070979</v>
      </c>
      <c r="J101" s="7">
        <f t="shared" si="10"/>
        <v>1472.0617954070979</v>
      </c>
      <c r="K101" s="7">
        <f t="shared" si="11"/>
        <v>0.00020561068131018197</v>
      </c>
      <c r="L101" s="31">
        <f>$B$509*G101</f>
        <v>23946.08476290173</v>
      </c>
      <c r="M101" s="10">
        <f>$G$509*K101</f>
        <v>3155.2444378609207</v>
      </c>
      <c r="N101" s="32">
        <f t="shared" si="12"/>
        <v>27101.32920076265</v>
      </c>
    </row>
    <row r="102" spans="1:14" s="4" customFormat="1" ht="12.75">
      <c r="A102" s="26" t="s">
        <v>493</v>
      </c>
      <c r="B102" s="27" t="s">
        <v>163</v>
      </c>
      <c r="C102" s="64">
        <v>3486</v>
      </c>
      <c r="D102" s="69">
        <v>2520468</v>
      </c>
      <c r="E102" s="28">
        <v>179850</v>
      </c>
      <c r="F102" s="29">
        <f t="shared" si="7"/>
        <v>48853.77507923269</v>
      </c>
      <c r="G102" s="30">
        <f t="shared" si="8"/>
        <v>0.002413156085236253</v>
      </c>
      <c r="H102" s="7">
        <f t="shared" si="9"/>
        <v>14.014278565471226</v>
      </c>
      <c r="I102" s="7">
        <f t="shared" si="13"/>
        <v>13993.775079232695</v>
      </c>
      <c r="J102" s="7">
        <f t="shared" si="10"/>
        <v>13993.775079232695</v>
      </c>
      <c r="K102" s="7">
        <f t="shared" si="11"/>
        <v>0.0019545848123493845</v>
      </c>
      <c r="L102" s="31">
        <f>$B$509*G102</f>
        <v>109515.99620384506</v>
      </c>
      <c r="M102" s="10">
        <f>$G$509*K102</f>
        <v>29994.515937569748</v>
      </c>
      <c r="N102" s="32">
        <f t="shared" si="12"/>
        <v>139510.5121414148</v>
      </c>
    </row>
    <row r="103" spans="1:14" s="4" customFormat="1" ht="12.75">
      <c r="A103" s="26" t="s">
        <v>502</v>
      </c>
      <c r="B103" s="27" t="s">
        <v>407</v>
      </c>
      <c r="C103" s="64">
        <v>24</v>
      </c>
      <c r="D103" s="69">
        <v>0</v>
      </c>
      <c r="E103" s="28">
        <v>4800</v>
      </c>
      <c r="F103" s="29">
        <f t="shared" si="7"/>
        <v>0</v>
      </c>
      <c r="G103" s="30">
        <f t="shared" si="8"/>
        <v>0</v>
      </c>
      <c r="H103" s="7">
        <f t="shared" si="9"/>
        <v>0</v>
      </c>
      <c r="I103" s="7">
        <f t="shared" si="13"/>
        <v>-240</v>
      </c>
      <c r="J103" s="7">
        <f t="shared" si="10"/>
        <v>0</v>
      </c>
      <c r="K103" s="7">
        <f t="shared" si="11"/>
        <v>0</v>
      </c>
      <c r="L103" s="31">
        <f>$B$509*G103</f>
        <v>0</v>
      </c>
      <c r="M103" s="10">
        <f>$G$509*K103</f>
        <v>0</v>
      </c>
      <c r="N103" s="32">
        <f t="shared" si="12"/>
        <v>0</v>
      </c>
    </row>
    <row r="104" spans="1:14" s="4" customFormat="1" ht="12.75">
      <c r="A104" s="26" t="s">
        <v>502</v>
      </c>
      <c r="B104" s="27" t="s">
        <v>408</v>
      </c>
      <c r="C104" s="64">
        <v>486</v>
      </c>
      <c r="D104" s="69">
        <v>652922</v>
      </c>
      <c r="E104" s="28">
        <v>46650</v>
      </c>
      <c r="F104" s="29">
        <f t="shared" si="7"/>
        <v>6802.145594855306</v>
      </c>
      <c r="G104" s="30">
        <f t="shared" si="8"/>
        <v>0.0003359953045238826</v>
      </c>
      <c r="H104" s="7">
        <f t="shared" si="9"/>
        <v>13.996184351554126</v>
      </c>
      <c r="I104" s="7">
        <f t="shared" si="13"/>
        <v>1942.145594855305</v>
      </c>
      <c r="J104" s="7">
        <f t="shared" si="10"/>
        <v>1942.145594855305</v>
      </c>
      <c r="K104" s="7">
        <f t="shared" si="11"/>
        <v>0.0002712697797114792</v>
      </c>
      <c r="L104" s="31">
        <f>$B$509*G104</f>
        <v>15248.437811325744</v>
      </c>
      <c r="M104" s="10">
        <f>$G$509*K104</f>
        <v>4162.830734961512</v>
      </c>
      <c r="N104" s="32">
        <f t="shared" si="12"/>
        <v>19411.268546287254</v>
      </c>
    </row>
    <row r="105" spans="1:14" s="4" customFormat="1" ht="12.75">
      <c r="A105" s="26" t="s">
        <v>502</v>
      </c>
      <c r="B105" s="27" t="s">
        <v>409</v>
      </c>
      <c r="C105" s="64">
        <v>560</v>
      </c>
      <c r="D105" s="69">
        <v>449002</v>
      </c>
      <c r="E105" s="28">
        <v>35750</v>
      </c>
      <c r="F105" s="29">
        <f t="shared" si="7"/>
        <v>7033.318041958042</v>
      </c>
      <c r="G105" s="30">
        <f t="shared" si="8"/>
        <v>0.00034741418047687036</v>
      </c>
      <c r="H105" s="7">
        <f t="shared" si="9"/>
        <v>12.559496503496504</v>
      </c>
      <c r="I105" s="7">
        <f t="shared" si="13"/>
        <v>1433.3180419580424</v>
      </c>
      <c r="J105" s="7">
        <f t="shared" si="10"/>
        <v>1433.3180419580424</v>
      </c>
      <c r="K105" s="7">
        <f t="shared" si="11"/>
        <v>0.00020019913570249844</v>
      </c>
      <c r="L105" s="31">
        <f>$B$509*G105</f>
        <v>15766.659398056283</v>
      </c>
      <c r="M105" s="10">
        <f>$G$509*K105</f>
        <v>3072.2003612104704</v>
      </c>
      <c r="N105" s="32">
        <f t="shared" si="12"/>
        <v>18838.859759266754</v>
      </c>
    </row>
    <row r="106" spans="1:14" s="4" customFormat="1" ht="12.75">
      <c r="A106" s="26" t="s">
        <v>502</v>
      </c>
      <c r="B106" s="27" t="s">
        <v>410</v>
      </c>
      <c r="C106" s="64">
        <v>154</v>
      </c>
      <c r="D106" s="69">
        <v>283291</v>
      </c>
      <c r="E106" s="28">
        <v>23150</v>
      </c>
      <c r="F106" s="29">
        <f t="shared" si="7"/>
        <v>1884.5276025917926</v>
      </c>
      <c r="G106" s="30">
        <f t="shared" si="8"/>
        <v>9.308716152670955E-05</v>
      </c>
      <c r="H106" s="7">
        <f t="shared" si="9"/>
        <v>12.23719222462203</v>
      </c>
      <c r="I106" s="7">
        <f t="shared" si="13"/>
        <v>344.5276025917926</v>
      </c>
      <c r="J106" s="7">
        <f t="shared" si="10"/>
        <v>344.5276025917926</v>
      </c>
      <c r="K106" s="7">
        <f t="shared" si="11"/>
        <v>4.812199822051066E-05</v>
      </c>
      <c r="L106" s="31">
        <f>$B$509*G106</f>
        <v>4224.564374744027</v>
      </c>
      <c r="M106" s="10">
        <f>$G$509*K106</f>
        <v>738.4668260252506</v>
      </c>
      <c r="N106" s="32">
        <f t="shared" si="12"/>
        <v>4963.031200769277</v>
      </c>
    </row>
    <row r="107" spans="1:14" s="4" customFormat="1" ht="12.75">
      <c r="A107" s="26" t="s">
        <v>491</v>
      </c>
      <c r="B107" s="27" t="s">
        <v>105</v>
      </c>
      <c r="C107" s="65">
        <v>166</v>
      </c>
      <c r="D107" s="69">
        <v>371861</v>
      </c>
      <c r="E107" s="28">
        <v>38500</v>
      </c>
      <c r="F107" s="29">
        <f t="shared" si="7"/>
        <v>1603.3487272727273</v>
      </c>
      <c r="G107" s="30">
        <f t="shared" si="8"/>
        <v>7.919819362370456E-05</v>
      </c>
      <c r="H107" s="7">
        <f t="shared" si="9"/>
        <v>9.658727272727273</v>
      </c>
      <c r="I107" s="7">
        <f t="shared" si="13"/>
        <v>-56.65127272727275</v>
      </c>
      <c r="J107" s="7">
        <f t="shared" si="10"/>
        <v>0</v>
      </c>
      <c r="K107" s="7">
        <f t="shared" si="11"/>
        <v>0</v>
      </c>
      <c r="L107" s="31">
        <f>$B$509*G107</f>
        <v>3594.242877744008</v>
      </c>
      <c r="M107" s="10">
        <f>$G$509*K107</f>
        <v>0</v>
      </c>
      <c r="N107" s="32">
        <f t="shared" si="12"/>
        <v>3594.242877744008</v>
      </c>
    </row>
    <row r="108" spans="1:14" s="4" customFormat="1" ht="12.75">
      <c r="A108" s="26" t="s">
        <v>497</v>
      </c>
      <c r="B108" s="27" t="s">
        <v>265</v>
      </c>
      <c r="C108" s="64">
        <v>2198</v>
      </c>
      <c r="D108" s="69">
        <v>1643277</v>
      </c>
      <c r="E108" s="28">
        <v>107750</v>
      </c>
      <c r="F108" s="29">
        <f t="shared" si="7"/>
        <v>33521.325716937354</v>
      </c>
      <c r="G108" s="30">
        <f t="shared" si="8"/>
        <v>0.001655802259043855</v>
      </c>
      <c r="H108" s="7">
        <f t="shared" si="9"/>
        <v>15.250830626450115</v>
      </c>
      <c r="I108" s="7">
        <f t="shared" si="13"/>
        <v>11541.325716937354</v>
      </c>
      <c r="J108" s="7">
        <f t="shared" si="10"/>
        <v>11541.325716937354</v>
      </c>
      <c r="K108" s="7">
        <f t="shared" si="11"/>
        <v>0.0016120381979113565</v>
      </c>
      <c r="L108" s="31">
        <f>$B$509*G108</f>
        <v>75145.09112161788</v>
      </c>
      <c r="M108" s="10">
        <f>$G$509*K108</f>
        <v>24737.890683343936</v>
      </c>
      <c r="N108" s="32">
        <f t="shared" si="12"/>
        <v>99882.98180496182</v>
      </c>
    </row>
    <row r="109" spans="1:14" s="4" customFormat="1" ht="12.75">
      <c r="A109" s="26" t="s">
        <v>497</v>
      </c>
      <c r="B109" s="27" t="s">
        <v>266</v>
      </c>
      <c r="C109" s="64">
        <v>2878</v>
      </c>
      <c r="D109" s="69">
        <v>1588457</v>
      </c>
      <c r="E109" s="28">
        <v>138550</v>
      </c>
      <c r="F109" s="29">
        <f t="shared" si="7"/>
        <v>32995.88051966799</v>
      </c>
      <c r="G109" s="30">
        <f t="shared" si="8"/>
        <v>0.0016298476368433745</v>
      </c>
      <c r="H109" s="7">
        <f t="shared" si="9"/>
        <v>11.464864669794299</v>
      </c>
      <c r="I109" s="7">
        <f t="shared" si="13"/>
        <v>4215.880519667991</v>
      </c>
      <c r="J109" s="7">
        <f t="shared" si="10"/>
        <v>4215.880519667991</v>
      </c>
      <c r="K109" s="7">
        <f t="shared" si="11"/>
        <v>0.0005888544004577868</v>
      </c>
      <c r="L109" s="31">
        <f>$B$509*G109</f>
        <v>73967.19536768376</v>
      </c>
      <c r="M109" s="10">
        <f>$G$509*K109</f>
        <v>9036.39616344363</v>
      </c>
      <c r="N109" s="32">
        <f t="shared" si="12"/>
        <v>83003.59153112739</v>
      </c>
    </row>
    <row r="110" spans="1:14" s="4" customFormat="1" ht="12.75">
      <c r="A110" s="26" t="s">
        <v>503</v>
      </c>
      <c r="B110" s="27" t="s">
        <v>446</v>
      </c>
      <c r="C110" s="64">
        <v>1403</v>
      </c>
      <c r="D110" s="69">
        <v>1756363</v>
      </c>
      <c r="E110" s="28">
        <v>129150</v>
      </c>
      <c r="F110" s="29">
        <f t="shared" si="7"/>
        <v>19079.96352303523</v>
      </c>
      <c r="G110" s="30">
        <f t="shared" si="8"/>
        <v>0.000942464118832664</v>
      </c>
      <c r="H110" s="7">
        <f t="shared" si="9"/>
        <v>13.59940379403794</v>
      </c>
      <c r="I110" s="7">
        <f t="shared" si="13"/>
        <v>5049.96352303523</v>
      </c>
      <c r="J110" s="7">
        <f t="shared" si="10"/>
        <v>5049.96352303523</v>
      </c>
      <c r="K110" s="7">
        <f t="shared" si="11"/>
        <v>0.0007053551989478076</v>
      </c>
      <c r="L110" s="31">
        <f>$B$509*G110</f>
        <v>42771.74505694408</v>
      </c>
      <c r="M110" s="10">
        <f>$G$509*K110</f>
        <v>10824.185076449829</v>
      </c>
      <c r="N110" s="32">
        <f t="shared" si="12"/>
        <v>53595.93013339391</v>
      </c>
    </row>
    <row r="111" spans="1:14" s="4" customFormat="1" ht="12.75">
      <c r="A111" s="26" t="s">
        <v>500</v>
      </c>
      <c r="B111" s="27" t="s">
        <v>348</v>
      </c>
      <c r="C111" s="64">
        <v>1314</v>
      </c>
      <c r="D111" s="69">
        <v>1059600</v>
      </c>
      <c r="E111" s="28">
        <v>80950</v>
      </c>
      <c r="F111" s="29">
        <f t="shared" si="7"/>
        <v>17199.68375540457</v>
      </c>
      <c r="G111" s="30">
        <f t="shared" si="8"/>
        <v>0.0008495867811889382</v>
      </c>
      <c r="H111" s="7">
        <f t="shared" si="9"/>
        <v>13.089561457689932</v>
      </c>
      <c r="I111" s="7">
        <f t="shared" si="13"/>
        <v>4059.6837554045705</v>
      </c>
      <c r="J111" s="7">
        <f t="shared" si="10"/>
        <v>4059.6837554045705</v>
      </c>
      <c r="K111" s="7">
        <f t="shared" si="11"/>
        <v>0.0005670375696570348</v>
      </c>
      <c r="L111" s="31">
        <f>$B$509*G111</f>
        <v>38556.703096316945</v>
      </c>
      <c r="M111" s="10">
        <f>$G$509*K111</f>
        <v>8701.60113432752</v>
      </c>
      <c r="N111" s="32">
        <f t="shared" si="12"/>
        <v>47258.30423064447</v>
      </c>
    </row>
    <row r="112" spans="1:14" s="4" customFormat="1" ht="12.75">
      <c r="A112" s="26" t="s">
        <v>492</v>
      </c>
      <c r="B112" s="27" t="s">
        <v>128</v>
      </c>
      <c r="C112" s="64">
        <v>141</v>
      </c>
      <c r="D112" s="69">
        <v>1325112</v>
      </c>
      <c r="E112" s="28">
        <v>199200</v>
      </c>
      <c r="F112" s="29">
        <f t="shared" si="7"/>
        <v>937.9557831325301</v>
      </c>
      <c r="G112" s="30">
        <f t="shared" si="8"/>
        <v>4.63307841016971E-05</v>
      </c>
      <c r="H112" s="7">
        <f t="shared" si="9"/>
        <v>6.652168674698795</v>
      </c>
      <c r="I112" s="7">
        <f t="shared" si="13"/>
        <v>-472.0442168674699</v>
      </c>
      <c r="J112" s="7">
        <f t="shared" si="10"/>
        <v>0</v>
      </c>
      <c r="K112" s="7">
        <f t="shared" si="11"/>
        <v>0</v>
      </c>
      <c r="L112" s="31">
        <f>$B$509*G112</f>
        <v>2102.6248599687547</v>
      </c>
      <c r="M112" s="10">
        <f>$G$509*K112</f>
        <v>0</v>
      </c>
      <c r="N112" s="32">
        <f t="shared" si="12"/>
        <v>2102.6248599687547</v>
      </c>
    </row>
    <row r="113" spans="1:14" s="4" customFormat="1" ht="12.75">
      <c r="A113" s="26" t="s">
        <v>502</v>
      </c>
      <c r="B113" s="27" t="s">
        <v>411</v>
      </c>
      <c r="C113" s="64">
        <v>105</v>
      </c>
      <c r="D113" s="69">
        <v>165888</v>
      </c>
      <c r="E113" s="28">
        <v>17550</v>
      </c>
      <c r="F113" s="29">
        <f t="shared" si="7"/>
        <v>992.4923076923077</v>
      </c>
      <c r="G113" s="30">
        <f t="shared" si="8"/>
        <v>4.9024642373562936E-05</v>
      </c>
      <c r="H113" s="7">
        <f t="shared" si="9"/>
        <v>9.452307692307693</v>
      </c>
      <c r="I113" s="7">
        <f t="shared" si="13"/>
        <v>-57.50769230769222</v>
      </c>
      <c r="J113" s="7">
        <f t="shared" si="10"/>
        <v>0</v>
      </c>
      <c r="K113" s="7">
        <f t="shared" si="11"/>
        <v>0</v>
      </c>
      <c r="L113" s="31">
        <f>$B$509*G113</f>
        <v>2224.879932518889</v>
      </c>
      <c r="M113" s="10">
        <f>$G$509*K113</f>
        <v>0</v>
      </c>
      <c r="N113" s="32">
        <f t="shared" si="12"/>
        <v>2224.879932518889</v>
      </c>
    </row>
    <row r="114" spans="1:14" s="4" customFormat="1" ht="12.75">
      <c r="A114" s="9" t="s">
        <v>489</v>
      </c>
      <c r="B114" s="27" t="s">
        <v>25</v>
      </c>
      <c r="C114" s="8">
        <v>269</v>
      </c>
      <c r="D114" s="70">
        <v>226502</v>
      </c>
      <c r="E114" s="28">
        <v>14750</v>
      </c>
      <c r="F114" s="29">
        <f t="shared" si="7"/>
        <v>4130.782237288136</v>
      </c>
      <c r="G114" s="30">
        <f t="shared" si="8"/>
        <v>0.00020404200650882948</v>
      </c>
      <c r="H114" s="7">
        <f t="shared" si="9"/>
        <v>15.35606779661017</v>
      </c>
      <c r="I114" s="7">
        <f t="shared" si="13"/>
        <v>1440.7822372881355</v>
      </c>
      <c r="J114" s="7">
        <f t="shared" si="10"/>
        <v>1440.7822372881355</v>
      </c>
      <c r="K114" s="7">
        <f t="shared" si="11"/>
        <v>0.0002012416994671727</v>
      </c>
      <c r="L114" s="31">
        <f>$B$509*G114</f>
        <v>9260.01585515269</v>
      </c>
      <c r="M114" s="10">
        <f>$G$509*K114</f>
        <v>3088.19925532746</v>
      </c>
      <c r="N114" s="32">
        <f t="shared" si="12"/>
        <v>12348.215110480149</v>
      </c>
    </row>
    <row r="115" spans="1:14" s="4" customFormat="1" ht="12.75">
      <c r="A115" s="26" t="s">
        <v>490</v>
      </c>
      <c r="B115" s="27" t="s">
        <v>81</v>
      </c>
      <c r="C115" s="64">
        <v>7211</v>
      </c>
      <c r="D115" s="69">
        <v>18677633</v>
      </c>
      <c r="E115" s="28">
        <v>1057800</v>
      </c>
      <c r="F115" s="29">
        <f t="shared" si="7"/>
        <v>127325.02511155228</v>
      </c>
      <c r="G115" s="30">
        <f t="shared" si="8"/>
        <v>0.006289281813994607</v>
      </c>
      <c r="H115" s="7">
        <f t="shared" si="9"/>
        <v>17.65705520892418</v>
      </c>
      <c r="I115" s="7">
        <f t="shared" si="13"/>
        <v>55215.02511155227</v>
      </c>
      <c r="J115" s="7">
        <f t="shared" si="10"/>
        <v>55215.02511155227</v>
      </c>
      <c r="K115" s="7">
        <f t="shared" si="11"/>
        <v>0.007712175512717154</v>
      </c>
      <c r="L115" s="31">
        <f>$B$509*G115</f>
        <v>285425.782227805</v>
      </c>
      <c r="M115" s="10">
        <f>$G$509*K115</f>
        <v>118348.90451823513</v>
      </c>
      <c r="N115" s="32">
        <f t="shared" si="12"/>
        <v>403774.6867460401</v>
      </c>
    </row>
    <row r="116" spans="1:14" s="4" customFormat="1" ht="12.75">
      <c r="A116" s="26" t="s">
        <v>494</v>
      </c>
      <c r="B116" s="27" t="s">
        <v>188</v>
      </c>
      <c r="C116" s="64">
        <v>1534</v>
      </c>
      <c r="D116" s="69">
        <v>3117789</v>
      </c>
      <c r="E116" s="28">
        <v>282450</v>
      </c>
      <c r="F116" s="29">
        <f t="shared" si="7"/>
        <v>16932.867148167818</v>
      </c>
      <c r="G116" s="30">
        <f t="shared" si="8"/>
        <v>0.0008364072445338648</v>
      </c>
      <c r="H116" s="7">
        <f t="shared" si="9"/>
        <v>11.03837493361657</v>
      </c>
      <c r="I116" s="7">
        <f t="shared" si="13"/>
        <v>1592.8671481678184</v>
      </c>
      <c r="J116" s="7">
        <f t="shared" si="10"/>
        <v>1592.8671481678184</v>
      </c>
      <c r="K116" s="7">
        <f t="shared" si="11"/>
        <v>0.00022248420588948095</v>
      </c>
      <c r="L116" s="31">
        <f>$B$509*G116</f>
        <v>37958.57763932059</v>
      </c>
      <c r="M116" s="10">
        <f>$G$509*K116</f>
        <v>3414.18086196442</v>
      </c>
      <c r="N116" s="32">
        <f t="shared" si="12"/>
        <v>41372.75850128501</v>
      </c>
    </row>
    <row r="117" spans="1:14" s="4" customFormat="1" ht="12.75">
      <c r="A117" s="26" t="s">
        <v>502</v>
      </c>
      <c r="B117" s="27" t="s">
        <v>412</v>
      </c>
      <c r="C117" s="64">
        <v>507</v>
      </c>
      <c r="D117" s="69">
        <v>1021991</v>
      </c>
      <c r="E117" s="28">
        <v>72200</v>
      </c>
      <c r="F117" s="29">
        <f t="shared" si="7"/>
        <v>7176.585</v>
      </c>
      <c r="G117" s="30">
        <f t="shared" si="8"/>
        <v>0.0003544909218556385</v>
      </c>
      <c r="H117" s="7">
        <f t="shared" si="9"/>
        <v>14.155</v>
      </c>
      <c r="I117" s="7">
        <f t="shared" si="13"/>
        <v>2106.5849999999996</v>
      </c>
      <c r="J117" s="7">
        <f t="shared" si="10"/>
        <v>2106.5849999999996</v>
      </c>
      <c r="K117" s="7">
        <f t="shared" si="11"/>
        <v>0.0002942379038972518</v>
      </c>
      <c r="L117" s="31">
        <f>$B$509*G117</f>
        <v>16087.822370776668</v>
      </c>
      <c r="M117" s="10">
        <f>$G$509*K117</f>
        <v>4515.293192765104</v>
      </c>
      <c r="N117" s="32">
        <f t="shared" si="12"/>
        <v>20603.115563541774</v>
      </c>
    </row>
    <row r="118" spans="1:14" s="4" customFormat="1" ht="12.75">
      <c r="A118" s="9" t="s">
        <v>489</v>
      </c>
      <c r="B118" s="27" t="s">
        <v>26</v>
      </c>
      <c r="C118" s="8">
        <v>103</v>
      </c>
      <c r="D118" s="70">
        <v>145692</v>
      </c>
      <c r="E118" s="28">
        <v>11650</v>
      </c>
      <c r="F118" s="29">
        <f t="shared" si="7"/>
        <v>1288.0923605150215</v>
      </c>
      <c r="G118" s="30">
        <f t="shared" si="8"/>
        <v>6.362595138414376E-05</v>
      </c>
      <c r="H118" s="7">
        <f t="shared" si="9"/>
        <v>12.505751072961374</v>
      </c>
      <c r="I118" s="7">
        <f t="shared" si="13"/>
        <v>258.0923605150215</v>
      </c>
      <c r="J118" s="7">
        <f t="shared" si="10"/>
        <v>258.0923605150215</v>
      </c>
      <c r="K118" s="7">
        <f t="shared" si="11"/>
        <v>3.6049129358575026E-05</v>
      </c>
      <c r="L118" s="31">
        <f>$B$509*G118</f>
        <v>2887.529527361564</v>
      </c>
      <c r="M118" s="10">
        <f>$G$509*K118</f>
        <v>553.1999318983824</v>
      </c>
      <c r="N118" s="32">
        <f t="shared" si="12"/>
        <v>3440.7294592599465</v>
      </c>
    </row>
    <row r="119" spans="1:14" s="4" customFormat="1" ht="12.75">
      <c r="A119" s="26" t="s">
        <v>491</v>
      </c>
      <c r="B119" s="27" t="s">
        <v>106</v>
      </c>
      <c r="C119" s="65">
        <v>309</v>
      </c>
      <c r="D119" s="69">
        <v>998729</v>
      </c>
      <c r="E119" s="28">
        <v>128550</v>
      </c>
      <c r="F119" s="29">
        <f t="shared" si="7"/>
        <v>2400.6788098016336</v>
      </c>
      <c r="G119" s="30">
        <f t="shared" si="8"/>
        <v>0.00011858270254806124</v>
      </c>
      <c r="H119" s="7">
        <f t="shared" si="9"/>
        <v>7.769187086736678</v>
      </c>
      <c r="I119" s="7">
        <f t="shared" si="13"/>
        <v>-689.3211901983665</v>
      </c>
      <c r="J119" s="7">
        <f t="shared" si="10"/>
        <v>0</v>
      </c>
      <c r="K119" s="7">
        <f t="shared" si="11"/>
        <v>0</v>
      </c>
      <c r="L119" s="31">
        <f>$B$509*G119</f>
        <v>5381.625698208302</v>
      </c>
      <c r="M119" s="10">
        <f>$G$509*K119</f>
        <v>0</v>
      </c>
      <c r="N119" s="32">
        <f t="shared" si="12"/>
        <v>5381.625698208302</v>
      </c>
    </row>
    <row r="120" spans="1:14" s="4" customFormat="1" ht="12.75">
      <c r="A120" s="26" t="s">
        <v>495</v>
      </c>
      <c r="B120" s="27" t="s">
        <v>207</v>
      </c>
      <c r="C120" s="64">
        <v>2218</v>
      </c>
      <c r="D120" s="69">
        <v>4816333</v>
      </c>
      <c r="E120" s="28">
        <v>334150</v>
      </c>
      <c r="F120" s="29">
        <f t="shared" si="7"/>
        <v>31969.554373784227</v>
      </c>
      <c r="G120" s="30">
        <f t="shared" si="8"/>
        <v>0.001579151755504426</v>
      </c>
      <c r="H120" s="7">
        <f t="shared" si="9"/>
        <v>14.413685470597038</v>
      </c>
      <c r="I120" s="7">
        <f t="shared" si="13"/>
        <v>9789.55437378423</v>
      </c>
      <c r="J120" s="7">
        <f t="shared" si="10"/>
        <v>9789.55437378423</v>
      </c>
      <c r="K120" s="7">
        <f t="shared" si="11"/>
        <v>0.0013673590000073323</v>
      </c>
      <c r="L120" s="31">
        <f>$B$509*G120</f>
        <v>71666.46978170356</v>
      </c>
      <c r="M120" s="10">
        <f>$G$509*K120</f>
        <v>20983.11163525412</v>
      </c>
      <c r="N120" s="32">
        <f t="shared" si="12"/>
        <v>92649.58141695769</v>
      </c>
    </row>
    <row r="121" spans="1:14" s="4" customFormat="1" ht="12.75">
      <c r="A121" s="26" t="s">
        <v>502</v>
      </c>
      <c r="B121" s="27" t="s">
        <v>413</v>
      </c>
      <c r="C121" s="64">
        <v>589</v>
      </c>
      <c r="D121" s="69">
        <v>874058</v>
      </c>
      <c r="E121" s="28">
        <v>56800</v>
      </c>
      <c r="F121" s="29">
        <f t="shared" si="7"/>
        <v>9063.735246478873</v>
      </c>
      <c r="G121" s="30">
        <f t="shared" si="8"/>
        <v>0.0004477076301583188</v>
      </c>
      <c r="H121" s="7">
        <f t="shared" si="9"/>
        <v>15.388345070422535</v>
      </c>
      <c r="I121" s="7">
        <f t="shared" si="13"/>
        <v>3173.735246478873</v>
      </c>
      <c r="J121" s="7">
        <f t="shared" si="10"/>
        <v>3173.735246478873</v>
      </c>
      <c r="K121" s="7">
        <f t="shared" si="11"/>
        <v>0.0004432924408218855</v>
      </c>
      <c r="L121" s="31">
        <f>$B$509*G121</f>
        <v>20318.265952552614</v>
      </c>
      <c r="M121" s="10">
        <f>$G$509*K121</f>
        <v>6802.642738871083</v>
      </c>
      <c r="N121" s="32">
        <f t="shared" si="12"/>
        <v>27120.908691423698</v>
      </c>
    </row>
    <row r="122" spans="1:14" s="4" customFormat="1" ht="12.75">
      <c r="A122" s="26" t="s">
        <v>503</v>
      </c>
      <c r="B122" s="27" t="s">
        <v>447</v>
      </c>
      <c r="C122" s="64">
        <v>1965</v>
      </c>
      <c r="D122" s="69">
        <v>2977882</v>
      </c>
      <c r="E122" s="28">
        <v>192700</v>
      </c>
      <c r="F122" s="29">
        <f t="shared" si="7"/>
        <v>30366.051530877012</v>
      </c>
      <c r="G122" s="30">
        <f t="shared" si="8"/>
        <v>0.0014999459492636698</v>
      </c>
      <c r="H122" s="7">
        <f t="shared" si="9"/>
        <v>15.453461338868708</v>
      </c>
      <c r="I122" s="7">
        <f t="shared" si="13"/>
        <v>10716.051530877012</v>
      </c>
      <c r="J122" s="7">
        <f t="shared" si="10"/>
        <v>10716.051530877012</v>
      </c>
      <c r="K122" s="7">
        <f t="shared" si="11"/>
        <v>0.0014967677736716957</v>
      </c>
      <c r="L122" s="31">
        <f>$B$509*G122</f>
        <v>68071.88142140032</v>
      </c>
      <c r="M122" s="10">
        <f>$G$509*K122</f>
        <v>22968.982752031872</v>
      </c>
      <c r="N122" s="32">
        <f t="shared" si="12"/>
        <v>91040.8641734322</v>
      </c>
    </row>
    <row r="123" spans="1:14" s="4" customFormat="1" ht="12.75">
      <c r="A123" s="26" t="s">
        <v>502</v>
      </c>
      <c r="B123" s="27" t="s">
        <v>414</v>
      </c>
      <c r="C123" s="64">
        <v>57</v>
      </c>
      <c r="D123" s="69">
        <v>259434</v>
      </c>
      <c r="E123" s="28">
        <v>42100</v>
      </c>
      <c r="F123" s="29">
        <f t="shared" si="7"/>
        <v>351.2526840855107</v>
      </c>
      <c r="G123" s="30">
        <f t="shared" si="8"/>
        <v>1.7350297918263357E-05</v>
      </c>
      <c r="H123" s="7">
        <f t="shared" si="9"/>
        <v>6.162327790973872</v>
      </c>
      <c r="I123" s="7">
        <f t="shared" si="13"/>
        <v>-218.74731591448932</v>
      </c>
      <c r="J123" s="7">
        <f t="shared" si="10"/>
        <v>0</v>
      </c>
      <c r="K123" s="7">
        <f t="shared" si="11"/>
        <v>0</v>
      </c>
      <c r="L123" s="31">
        <f>$B$509*G123</f>
        <v>787.4066549516558</v>
      </c>
      <c r="M123" s="10">
        <f>$G$509*K123</f>
        <v>0</v>
      </c>
      <c r="N123" s="32">
        <f t="shared" si="12"/>
        <v>787.4066549516558</v>
      </c>
    </row>
    <row r="124" spans="1:14" s="4" customFormat="1" ht="12.75">
      <c r="A124" s="26" t="s">
        <v>492</v>
      </c>
      <c r="B124" s="27" t="s">
        <v>129</v>
      </c>
      <c r="C124" s="64">
        <v>1681</v>
      </c>
      <c r="D124" s="69">
        <v>2924553</v>
      </c>
      <c r="E124" s="28">
        <v>227800</v>
      </c>
      <c r="F124" s="29">
        <f t="shared" si="7"/>
        <v>21581.095667251975</v>
      </c>
      <c r="G124" s="30">
        <f t="shared" si="8"/>
        <v>0.0010660087629058776</v>
      </c>
      <c r="H124" s="7">
        <f t="shared" si="9"/>
        <v>12.83824846356453</v>
      </c>
      <c r="I124" s="7">
        <f t="shared" si="13"/>
        <v>4771.095667251976</v>
      </c>
      <c r="J124" s="7">
        <f t="shared" si="10"/>
        <v>4771.095667251976</v>
      </c>
      <c r="K124" s="7">
        <f t="shared" si="11"/>
        <v>0.0006664042459361867</v>
      </c>
      <c r="L124" s="31">
        <f>$B$509*G124</f>
        <v>48378.55799959002</v>
      </c>
      <c r="M124" s="10">
        <f>$G$509*K124</f>
        <v>10226.454564318048</v>
      </c>
      <c r="N124" s="32">
        <f t="shared" si="12"/>
        <v>58605.012563908065</v>
      </c>
    </row>
    <row r="125" spans="1:14" s="4" customFormat="1" ht="12.75">
      <c r="A125" s="26" t="s">
        <v>492</v>
      </c>
      <c r="B125" s="27" t="s">
        <v>130</v>
      </c>
      <c r="C125" s="64">
        <v>1975</v>
      </c>
      <c r="D125" s="69">
        <v>4818205</v>
      </c>
      <c r="E125" s="28">
        <v>503400</v>
      </c>
      <c r="F125" s="29">
        <f t="shared" si="7"/>
        <v>18903.366855383392</v>
      </c>
      <c r="G125" s="30">
        <f t="shared" si="8"/>
        <v>0.0009337410401660651</v>
      </c>
      <c r="H125" s="7">
        <f t="shared" si="9"/>
        <v>9.571324990067541</v>
      </c>
      <c r="I125" s="7">
        <f t="shared" si="13"/>
        <v>-846.6331446166056</v>
      </c>
      <c r="J125" s="7">
        <f t="shared" si="10"/>
        <v>0</v>
      </c>
      <c r="K125" s="7">
        <f t="shared" si="11"/>
        <v>0</v>
      </c>
      <c r="L125" s="31">
        <f>$B$509*G125</f>
        <v>42375.8665408457</v>
      </c>
      <c r="M125" s="10">
        <f>$G$509*K125</f>
        <v>0</v>
      </c>
      <c r="N125" s="32">
        <f t="shared" si="12"/>
        <v>42375.8665408457</v>
      </c>
    </row>
    <row r="126" spans="1:14" s="4" customFormat="1" ht="12.75">
      <c r="A126" s="26" t="s">
        <v>496</v>
      </c>
      <c r="B126" s="27" t="s">
        <v>225</v>
      </c>
      <c r="C126" s="64">
        <v>1148</v>
      </c>
      <c r="D126" s="69">
        <v>2984831</v>
      </c>
      <c r="E126" s="28">
        <v>267700</v>
      </c>
      <c r="F126" s="29">
        <f t="shared" si="7"/>
        <v>12800.097078819574</v>
      </c>
      <c r="G126" s="30">
        <f t="shared" si="8"/>
        <v>0.000632267048089365</v>
      </c>
      <c r="H126" s="7">
        <f t="shared" si="9"/>
        <v>11.14991034740381</v>
      </c>
      <c r="I126" s="7">
        <f t="shared" si="13"/>
        <v>1320.0970788195748</v>
      </c>
      <c r="J126" s="7">
        <f t="shared" si="10"/>
        <v>1320.0970788195748</v>
      </c>
      <c r="K126" s="7">
        <f t="shared" si="11"/>
        <v>0.00018438496306237678</v>
      </c>
      <c r="L126" s="31">
        <f>$B$509*G126</f>
        <v>28694.105641157545</v>
      </c>
      <c r="M126" s="10">
        <f>$G$509*K126</f>
        <v>2829.520457889488</v>
      </c>
      <c r="N126" s="32">
        <f t="shared" si="12"/>
        <v>31523.626099047033</v>
      </c>
    </row>
    <row r="127" spans="1:14" s="4" customFormat="1" ht="12.75">
      <c r="A127" s="26" t="s">
        <v>500</v>
      </c>
      <c r="B127" s="27" t="s">
        <v>349</v>
      </c>
      <c r="C127" s="64">
        <v>33</v>
      </c>
      <c r="D127" s="69">
        <v>50570</v>
      </c>
      <c r="E127" s="28">
        <v>7800</v>
      </c>
      <c r="F127" s="29">
        <f t="shared" si="7"/>
        <v>213.95</v>
      </c>
      <c r="G127" s="30">
        <f t="shared" si="8"/>
        <v>1.0568164765137436E-05</v>
      </c>
      <c r="H127" s="7">
        <f t="shared" si="9"/>
        <v>6.483333333333333</v>
      </c>
      <c r="I127" s="7">
        <f t="shared" si="13"/>
        <v>-116.05</v>
      </c>
      <c r="J127" s="7">
        <f t="shared" si="10"/>
        <v>0</v>
      </c>
      <c r="K127" s="7">
        <f t="shared" si="11"/>
        <v>0</v>
      </c>
      <c r="L127" s="31">
        <f>$B$509*G127</f>
        <v>479.6138548108422</v>
      </c>
      <c r="M127" s="10">
        <f>$G$509*K127</f>
        <v>0</v>
      </c>
      <c r="N127" s="32">
        <f t="shared" si="12"/>
        <v>479.6138548108422</v>
      </c>
    </row>
    <row r="128" spans="1:14" s="4" customFormat="1" ht="12.75">
      <c r="A128" s="26" t="s">
        <v>502</v>
      </c>
      <c r="B128" s="27" t="s">
        <v>415</v>
      </c>
      <c r="C128" s="64">
        <v>342</v>
      </c>
      <c r="D128" s="69">
        <v>202170</v>
      </c>
      <c r="E128" s="28">
        <v>18850</v>
      </c>
      <c r="F128" s="29">
        <f t="shared" si="7"/>
        <v>3668.0180371352785</v>
      </c>
      <c r="G128" s="30">
        <f t="shared" si="8"/>
        <v>0.0001811835427807508</v>
      </c>
      <c r="H128" s="7">
        <f t="shared" si="9"/>
        <v>10.725198938992042</v>
      </c>
      <c r="I128" s="7">
        <f t="shared" si="13"/>
        <v>248.0180371352784</v>
      </c>
      <c r="J128" s="7">
        <f t="shared" si="10"/>
        <v>248.0180371352784</v>
      </c>
      <c r="K128" s="7">
        <f t="shared" si="11"/>
        <v>3.4641995160601205E-05</v>
      </c>
      <c r="L128" s="31">
        <f>$B$509*G128</f>
        <v>8222.632719355692</v>
      </c>
      <c r="M128" s="10">
        <f>$G$509*K128</f>
        <v>531.6064411167296</v>
      </c>
      <c r="N128" s="32">
        <f t="shared" si="12"/>
        <v>8754.239160472422</v>
      </c>
    </row>
    <row r="129" spans="1:14" s="4" customFormat="1" ht="12.75">
      <c r="A129" s="26" t="s">
        <v>500</v>
      </c>
      <c r="B129" s="27" t="s">
        <v>350</v>
      </c>
      <c r="C129" s="64">
        <v>852</v>
      </c>
      <c r="D129" s="69">
        <v>836895</v>
      </c>
      <c r="E129" s="28">
        <v>54250</v>
      </c>
      <c r="F129" s="29">
        <f t="shared" si="7"/>
        <v>13143.493824884792</v>
      </c>
      <c r="G129" s="30">
        <f t="shared" si="8"/>
        <v>0.0006492292981114697</v>
      </c>
      <c r="H129" s="7">
        <f t="shared" si="9"/>
        <v>15.426635944700461</v>
      </c>
      <c r="I129" s="7">
        <f t="shared" si="13"/>
        <v>4623.493824884793</v>
      </c>
      <c r="J129" s="7">
        <f t="shared" si="10"/>
        <v>4623.493824884793</v>
      </c>
      <c r="K129" s="7">
        <f t="shared" si="11"/>
        <v>0.0006457879134789193</v>
      </c>
      <c r="L129" s="31">
        <f>$B$509*G129</f>
        <v>29463.90156127832</v>
      </c>
      <c r="M129" s="10">
        <f>$G$509*K129</f>
        <v>9910.082049522714</v>
      </c>
      <c r="N129" s="32">
        <f t="shared" si="12"/>
        <v>39373.983610801035</v>
      </c>
    </row>
    <row r="130" spans="1:14" s="4" customFormat="1" ht="12.75">
      <c r="A130" s="26" t="s">
        <v>497</v>
      </c>
      <c r="B130" s="27" t="s">
        <v>267</v>
      </c>
      <c r="C130" s="64">
        <v>3895</v>
      </c>
      <c r="D130" s="69">
        <v>3524637</v>
      </c>
      <c r="E130" s="28">
        <v>216700</v>
      </c>
      <c r="F130" s="29">
        <f t="shared" si="7"/>
        <v>63352.38170281495</v>
      </c>
      <c r="G130" s="30">
        <f t="shared" si="8"/>
        <v>0.0031293218420155484</v>
      </c>
      <c r="H130" s="7">
        <f t="shared" si="9"/>
        <v>16.265053068758654</v>
      </c>
      <c r="I130" s="7">
        <f t="shared" si="13"/>
        <v>24402.381702814957</v>
      </c>
      <c r="J130" s="7">
        <f t="shared" si="10"/>
        <v>24402.381702814957</v>
      </c>
      <c r="K130" s="7">
        <f t="shared" si="11"/>
        <v>0.003408410124603054</v>
      </c>
      <c r="L130" s="31">
        <f>$B$509*G130</f>
        <v>142017.66767906028</v>
      </c>
      <c r="M130" s="10">
        <f>$G$509*K130</f>
        <v>52304.51559750788</v>
      </c>
      <c r="N130" s="32">
        <f t="shared" si="12"/>
        <v>194322.18327656816</v>
      </c>
    </row>
    <row r="131" spans="1:14" s="4" customFormat="1" ht="12.75">
      <c r="A131" s="26" t="s">
        <v>496</v>
      </c>
      <c r="B131" s="27" t="s">
        <v>226</v>
      </c>
      <c r="C131" s="64">
        <v>2550</v>
      </c>
      <c r="D131" s="69">
        <v>3059317</v>
      </c>
      <c r="E131" s="28">
        <v>146000</v>
      </c>
      <c r="F131" s="29">
        <f t="shared" si="7"/>
        <v>53433.276369863015</v>
      </c>
      <c r="G131" s="30">
        <f t="shared" si="8"/>
        <v>0.002639362788585357</v>
      </c>
      <c r="H131" s="7">
        <f t="shared" si="9"/>
        <v>20.95422602739726</v>
      </c>
      <c r="I131" s="7">
        <f t="shared" si="13"/>
        <v>27933.27636986302</v>
      </c>
      <c r="J131" s="7">
        <f t="shared" si="10"/>
        <v>27933.27636986302</v>
      </c>
      <c r="K131" s="7">
        <f t="shared" si="11"/>
        <v>0.003901588916683225</v>
      </c>
      <c r="L131" s="31">
        <f>$B$509*G131</f>
        <v>119781.9100487174</v>
      </c>
      <c r="M131" s="10">
        <f>$G$509*K131</f>
        <v>59872.7004343375</v>
      </c>
      <c r="N131" s="32">
        <f t="shared" si="12"/>
        <v>179654.6104830549</v>
      </c>
    </row>
    <row r="132" spans="1:14" s="4" customFormat="1" ht="12.75">
      <c r="A132" s="26" t="s">
        <v>497</v>
      </c>
      <c r="B132" s="27" t="s">
        <v>268</v>
      </c>
      <c r="C132" s="64">
        <v>1181</v>
      </c>
      <c r="D132" s="69">
        <v>882328</v>
      </c>
      <c r="E132" s="28">
        <v>74500</v>
      </c>
      <c r="F132" s="29">
        <f t="shared" si="7"/>
        <v>13986.971382550335</v>
      </c>
      <c r="G132" s="30">
        <f t="shared" si="8"/>
        <v>0.0006908932841133634</v>
      </c>
      <c r="H132" s="7">
        <f t="shared" si="9"/>
        <v>11.843328859060403</v>
      </c>
      <c r="I132" s="7">
        <f t="shared" si="13"/>
        <v>2176.971382550336</v>
      </c>
      <c r="J132" s="7">
        <f t="shared" si="10"/>
        <v>2176.971382550336</v>
      </c>
      <c r="K132" s="7">
        <f t="shared" si="11"/>
        <v>0.00030406914339839756</v>
      </c>
      <c r="L132" s="31">
        <f>$B$509*G132</f>
        <v>31354.733638298207</v>
      </c>
      <c r="M132" s="10">
        <f>$G$509*K132</f>
        <v>4666.160664997602</v>
      </c>
      <c r="N132" s="32">
        <f t="shared" si="12"/>
        <v>36020.894303295805</v>
      </c>
    </row>
    <row r="133" spans="1:14" s="4" customFormat="1" ht="12.75">
      <c r="A133" s="26" t="s">
        <v>498</v>
      </c>
      <c r="B133" s="27" t="s">
        <v>317</v>
      </c>
      <c r="C133" s="64">
        <v>4213</v>
      </c>
      <c r="D133" s="69">
        <v>5025598</v>
      </c>
      <c r="E133" s="28">
        <v>292350</v>
      </c>
      <c r="F133" s="29">
        <f t="shared" si="7"/>
        <v>72422.93269710963</v>
      </c>
      <c r="G133" s="30">
        <f t="shared" si="8"/>
        <v>0.0035773661393667397</v>
      </c>
      <c r="H133" s="7">
        <f t="shared" si="9"/>
        <v>17.190347186591413</v>
      </c>
      <c r="I133" s="7">
        <f t="shared" si="13"/>
        <v>30292.932697109623</v>
      </c>
      <c r="J133" s="7">
        <f t="shared" si="10"/>
        <v>30292.932697109623</v>
      </c>
      <c r="K133" s="7">
        <f t="shared" si="11"/>
        <v>0.004231174635582262</v>
      </c>
      <c r="L133" s="31">
        <f>$B$509*G133</f>
        <v>162351.21256165896</v>
      </c>
      <c r="M133" s="10">
        <f>$G$509*K133</f>
        <v>64930.43138356656</v>
      </c>
      <c r="N133" s="32">
        <f t="shared" si="12"/>
        <v>227281.6439452255</v>
      </c>
    </row>
    <row r="134" spans="1:14" s="4" customFormat="1" ht="12.75">
      <c r="A134" s="26" t="s">
        <v>495</v>
      </c>
      <c r="B134" s="27" t="s">
        <v>208</v>
      </c>
      <c r="C134" s="64">
        <v>1672</v>
      </c>
      <c r="D134" s="69">
        <v>1847446</v>
      </c>
      <c r="E134" s="28">
        <v>138950</v>
      </c>
      <c r="F134" s="29">
        <f t="shared" si="7"/>
        <v>22230.512500899604</v>
      </c>
      <c r="G134" s="30">
        <f t="shared" si="8"/>
        <v>0.0010980870246457327</v>
      </c>
      <c r="H134" s="7">
        <f t="shared" si="9"/>
        <v>13.295761065131343</v>
      </c>
      <c r="I134" s="7">
        <f t="shared" si="13"/>
        <v>5510.512500899605</v>
      </c>
      <c r="J134" s="7">
        <f t="shared" si="10"/>
        <v>5510.512500899605</v>
      </c>
      <c r="K134" s="7">
        <f t="shared" si="11"/>
        <v>0.0007696825182294106</v>
      </c>
      <c r="L134" s="31">
        <f>$B$509*G134</f>
        <v>49834.36221068977</v>
      </c>
      <c r="M134" s="10">
        <f>$G$509*K134</f>
        <v>11811.334260881475</v>
      </c>
      <c r="N134" s="32">
        <f t="shared" si="12"/>
        <v>61645.69647157124</v>
      </c>
    </row>
    <row r="135" spans="1:14" s="4" customFormat="1" ht="12.75">
      <c r="A135" s="26" t="s">
        <v>497</v>
      </c>
      <c r="B135" s="27" t="s">
        <v>269</v>
      </c>
      <c r="C135" s="64">
        <v>46</v>
      </c>
      <c r="D135" s="69">
        <v>77298</v>
      </c>
      <c r="E135" s="28">
        <v>4850</v>
      </c>
      <c r="F135" s="29">
        <f aca="true" t="shared" si="14" ref="F135:F198">(C135*D135)/E135</f>
        <v>733.1356701030928</v>
      </c>
      <c r="G135" s="30">
        <f aca="true" t="shared" si="15" ref="G135:G198">F135/$F$500</f>
        <v>3.62135945634444E-05</v>
      </c>
      <c r="H135" s="7">
        <f aca="true" t="shared" si="16" ref="H135:H198">D135/E135</f>
        <v>15.937731958762887</v>
      </c>
      <c r="I135" s="7">
        <f t="shared" si="13"/>
        <v>273.1356701030928</v>
      </c>
      <c r="J135" s="7">
        <f aca="true" t="shared" si="17" ref="J135:J198">IF(I135&gt;0,I135,0)</f>
        <v>273.1356701030928</v>
      </c>
      <c r="K135" s="7">
        <f aca="true" t="shared" si="18" ref="K135:K198">J135/$J$500</f>
        <v>3.8150308224308685E-05</v>
      </c>
      <c r="L135" s="31">
        <f>$B$509*G135</f>
        <v>1643.4775640919574</v>
      </c>
      <c r="M135" s="10">
        <f>$G$509*K135</f>
        <v>585.444039484678</v>
      </c>
      <c r="N135" s="32">
        <f aca="true" t="shared" si="19" ref="N135:N198">L135+M135</f>
        <v>2228.9216035766353</v>
      </c>
    </row>
    <row r="136" spans="1:14" s="4" customFormat="1" ht="12.75">
      <c r="A136" s="9" t="s">
        <v>488</v>
      </c>
      <c r="B136" s="27" t="s">
        <v>1</v>
      </c>
      <c r="C136" s="8">
        <v>3848</v>
      </c>
      <c r="D136" s="70">
        <v>4398969</v>
      </c>
      <c r="E136" s="28">
        <v>347950</v>
      </c>
      <c r="F136" s="29">
        <f t="shared" si="14"/>
        <v>48648.463032044834</v>
      </c>
      <c r="G136" s="30">
        <f t="shared" si="15"/>
        <v>0.002403014596369934</v>
      </c>
      <c r="H136" s="7">
        <f t="shared" si="16"/>
        <v>12.642531972984624</v>
      </c>
      <c r="I136" s="7">
        <f aca="true" t="shared" si="20" ref="I136:I199">(H136-10)*C136</f>
        <v>10168.463032044834</v>
      </c>
      <c r="J136" s="7">
        <f t="shared" si="17"/>
        <v>10168.463032044834</v>
      </c>
      <c r="K136" s="7">
        <f t="shared" si="18"/>
        <v>0.001420283182689313</v>
      </c>
      <c r="L136" s="31">
        <f>$B$509*G136</f>
        <v>109055.74613424529</v>
      </c>
      <c r="M136" s="10">
        <f>$G$509*K136</f>
        <v>21795.271450938682</v>
      </c>
      <c r="N136" s="32">
        <f t="shared" si="19"/>
        <v>130851.01758518397</v>
      </c>
    </row>
    <row r="137" spans="1:14" s="4" customFormat="1" ht="12.75">
      <c r="A137" s="9" t="s">
        <v>489</v>
      </c>
      <c r="B137" s="27" t="s">
        <v>27</v>
      </c>
      <c r="C137" s="8">
        <v>213</v>
      </c>
      <c r="D137" s="70">
        <v>193572</v>
      </c>
      <c r="E137" s="28">
        <v>17600</v>
      </c>
      <c r="F137" s="29">
        <f t="shared" si="14"/>
        <v>2342.661136363636</v>
      </c>
      <c r="G137" s="30">
        <f t="shared" si="15"/>
        <v>0.00011571689122680537</v>
      </c>
      <c r="H137" s="7">
        <f t="shared" si="16"/>
        <v>10.99840909090909</v>
      </c>
      <c r="I137" s="7">
        <f t="shared" si="20"/>
        <v>212.6611363636363</v>
      </c>
      <c r="J137" s="7">
        <f t="shared" si="17"/>
        <v>212.6611363636363</v>
      </c>
      <c r="K137" s="7">
        <f t="shared" si="18"/>
        <v>2.9703509236059306E-05</v>
      </c>
      <c r="L137" s="31">
        <f>$B$509*G137</f>
        <v>5251.566899401317</v>
      </c>
      <c r="M137" s="10">
        <f>$G$509*K137</f>
        <v>455.8218070424022</v>
      </c>
      <c r="N137" s="32">
        <f t="shared" si="19"/>
        <v>5707.388706443719</v>
      </c>
    </row>
    <row r="138" spans="1:14" s="4" customFormat="1" ht="12.75">
      <c r="A138" s="9" t="s">
        <v>489</v>
      </c>
      <c r="B138" s="27" t="s">
        <v>28</v>
      </c>
      <c r="C138" s="8">
        <v>864</v>
      </c>
      <c r="D138" s="70">
        <v>1105886</v>
      </c>
      <c r="E138" s="28">
        <v>77650</v>
      </c>
      <c r="F138" s="29">
        <f t="shared" si="14"/>
        <v>12305.029027688344</v>
      </c>
      <c r="G138" s="30">
        <f t="shared" si="15"/>
        <v>0.0006078129198616935</v>
      </c>
      <c r="H138" s="7">
        <f t="shared" si="16"/>
        <v>14.241931745009659</v>
      </c>
      <c r="I138" s="7">
        <f t="shared" si="20"/>
        <v>3665.029027688345</v>
      </c>
      <c r="J138" s="7">
        <f t="shared" si="17"/>
        <v>3665.029027688345</v>
      </c>
      <c r="K138" s="7">
        <f t="shared" si="18"/>
        <v>0.0005119140499099736</v>
      </c>
      <c r="L138" s="31">
        <f>$B$509*G138</f>
        <v>27584.306639536888</v>
      </c>
      <c r="M138" s="10">
        <f>$G$509*K138</f>
        <v>7855.690902578201</v>
      </c>
      <c r="N138" s="32">
        <f t="shared" si="19"/>
        <v>35439.99754211509</v>
      </c>
    </row>
    <row r="139" spans="1:14" s="4" customFormat="1" ht="12.75">
      <c r="A139" s="26" t="s">
        <v>502</v>
      </c>
      <c r="B139" s="27" t="s">
        <v>505</v>
      </c>
      <c r="C139" s="64">
        <v>1368</v>
      </c>
      <c r="D139" s="69">
        <v>1226814</v>
      </c>
      <c r="E139" s="28">
        <v>86800</v>
      </c>
      <c r="F139" s="29">
        <f t="shared" si="14"/>
        <v>19335.040921658987</v>
      </c>
      <c r="G139" s="30">
        <f t="shared" si="15"/>
        <v>0.0009550637915436643</v>
      </c>
      <c r="H139" s="7">
        <f t="shared" si="16"/>
        <v>14.133801843317972</v>
      </c>
      <c r="I139" s="7">
        <f t="shared" si="20"/>
        <v>5655.040921658986</v>
      </c>
      <c r="J139" s="7">
        <f t="shared" si="17"/>
        <v>5655.040921658986</v>
      </c>
      <c r="K139" s="7">
        <f t="shared" si="18"/>
        <v>0.0007898695695840061</v>
      </c>
      <c r="L139" s="31">
        <f>$B$509*G139</f>
        <v>43343.55461258353</v>
      </c>
      <c r="M139" s="10">
        <f>$G$509*K139</f>
        <v>12121.11914704364</v>
      </c>
      <c r="N139" s="32">
        <f t="shared" si="19"/>
        <v>55464.67375962717</v>
      </c>
    </row>
    <row r="140" spans="1:14" s="4" customFormat="1" ht="12.75">
      <c r="A140" s="26" t="s">
        <v>497</v>
      </c>
      <c r="B140" s="27" t="s">
        <v>522</v>
      </c>
      <c r="C140" s="64">
        <v>1723</v>
      </c>
      <c r="D140" s="69">
        <v>2219380</v>
      </c>
      <c r="E140" s="28">
        <v>99150</v>
      </c>
      <c r="F140" s="29">
        <f t="shared" si="14"/>
        <v>38567.74321734745</v>
      </c>
      <c r="G140" s="30">
        <f t="shared" si="15"/>
        <v>0.0019050725166648269</v>
      </c>
      <c r="H140" s="7">
        <f t="shared" si="16"/>
        <v>22.38406454866364</v>
      </c>
      <c r="I140" s="7">
        <f t="shared" si="20"/>
        <v>21337.743217347455</v>
      </c>
      <c r="J140" s="7">
        <f t="shared" si="17"/>
        <v>21337.743217347455</v>
      </c>
      <c r="K140" s="7">
        <f t="shared" si="18"/>
        <v>0.002980355807228343</v>
      </c>
      <c r="L140" s="31">
        <f>$B$509*G140</f>
        <v>86457.695703794</v>
      </c>
      <c r="M140" s="10">
        <f>$G$509*K140</f>
        <v>45735.71287095406</v>
      </c>
      <c r="N140" s="32">
        <f t="shared" si="19"/>
        <v>132193.40857474806</v>
      </c>
    </row>
    <row r="141" spans="1:14" s="4" customFormat="1" ht="12.75">
      <c r="A141" s="26" t="s">
        <v>492</v>
      </c>
      <c r="B141" s="27" t="s">
        <v>131</v>
      </c>
      <c r="C141" s="64">
        <v>423</v>
      </c>
      <c r="D141" s="69">
        <v>971426</v>
      </c>
      <c r="E141" s="28">
        <v>77500</v>
      </c>
      <c r="F141" s="29">
        <f t="shared" si="14"/>
        <v>5302.105780645161</v>
      </c>
      <c r="G141" s="30">
        <f t="shared" si="15"/>
        <v>0.00026190010512757984</v>
      </c>
      <c r="H141" s="7">
        <f t="shared" si="16"/>
        <v>12.534529032258064</v>
      </c>
      <c r="I141" s="7">
        <f t="shared" si="20"/>
        <v>1072.105780645161</v>
      </c>
      <c r="J141" s="7">
        <f t="shared" si="17"/>
        <v>1072.105780645161</v>
      </c>
      <c r="K141" s="7">
        <f t="shared" si="18"/>
        <v>0.00014974670267430893</v>
      </c>
      <c r="L141" s="31">
        <f>$B$509*G141</f>
        <v>11885.78355723335</v>
      </c>
      <c r="M141" s="10">
        <f>$G$509*K141</f>
        <v>2297.9713295552824</v>
      </c>
      <c r="N141" s="32">
        <f t="shared" si="19"/>
        <v>14183.754886788633</v>
      </c>
    </row>
    <row r="142" spans="1:14" s="4" customFormat="1" ht="12.75">
      <c r="A142" s="9" t="s">
        <v>489</v>
      </c>
      <c r="B142" s="27" t="s">
        <v>29</v>
      </c>
      <c r="C142" s="8">
        <v>1287</v>
      </c>
      <c r="D142" s="70">
        <v>2547026</v>
      </c>
      <c r="E142" s="28">
        <v>250800</v>
      </c>
      <c r="F142" s="29">
        <f t="shared" si="14"/>
        <v>13070.265</v>
      </c>
      <c r="G142" s="30">
        <f t="shared" si="15"/>
        <v>0.0006456121245338119</v>
      </c>
      <c r="H142" s="7">
        <f t="shared" si="16"/>
        <v>10.155606060606061</v>
      </c>
      <c r="I142" s="7">
        <f t="shared" si="20"/>
        <v>200.26500000000075</v>
      </c>
      <c r="J142" s="7">
        <f t="shared" si="17"/>
        <v>200.26500000000075</v>
      </c>
      <c r="K142" s="7">
        <f t="shared" si="18"/>
        <v>2.7972075099738852E-05</v>
      </c>
      <c r="L142" s="31">
        <f>$B$509*G142</f>
        <v>29299.743772139438</v>
      </c>
      <c r="M142" s="10">
        <f>$G$509*K142</f>
        <v>429.25169943254474</v>
      </c>
      <c r="N142" s="32">
        <f t="shared" si="19"/>
        <v>29728.995471571983</v>
      </c>
    </row>
    <row r="143" spans="1:14" s="4" customFormat="1" ht="12.75">
      <c r="A143" s="26" t="s">
        <v>502</v>
      </c>
      <c r="B143" s="27" t="s">
        <v>416</v>
      </c>
      <c r="C143" s="64">
        <v>1331</v>
      </c>
      <c r="D143" s="69">
        <v>2794437</v>
      </c>
      <c r="E143" s="28">
        <v>131750</v>
      </c>
      <c r="F143" s="29">
        <f t="shared" si="14"/>
        <v>28230.706998102465</v>
      </c>
      <c r="G143" s="30">
        <f t="shared" si="15"/>
        <v>0.0013944695629458533</v>
      </c>
      <c r="H143" s="7">
        <f t="shared" si="16"/>
        <v>21.21014800759013</v>
      </c>
      <c r="I143" s="7">
        <f t="shared" si="20"/>
        <v>14920.706998102465</v>
      </c>
      <c r="J143" s="7">
        <f t="shared" si="17"/>
        <v>14920.706998102465</v>
      </c>
      <c r="K143" s="7">
        <f t="shared" si="18"/>
        <v>0.002084054311497863</v>
      </c>
      <c r="L143" s="31">
        <f>$B$509*G143</f>
        <v>63285.05822573191</v>
      </c>
      <c r="M143" s="10">
        <f>$G$509*K143</f>
        <v>31981.31893076934</v>
      </c>
      <c r="N143" s="32">
        <f t="shared" si="19"/>
        <v>95266.37715650126</v>
      </c>
    </row>
    <row r="144" spans="1:14" s="4" customFormat="1" ht="12.75">
      <c r="A144" s="26" t="s">
        <v>497</v>
      </c>
      <c r="B144" s="27" t="s">
        <v>270</v>
      </c>
      <c r="C144" s="64">
        <v>2225</v>
      </c>
      <c r="D144" s="69">
        <v>2075102</v>
      </c>
      <c r="E144" s="28">
        <v>170100</v>
      </c>
      <c r="F144" s="29">
        <f t="shared" si="14"/>
        <v>27143.45649617872</v>
      </c>
      <c r="G144" s="30">
        <f t="shared" si="15"/>
        <v>0.0013407642932786016</v>
      </c>
      <c r="H144" s="7">
        <f t="shared" si="16"/>
        <v>12.199306290417402</v>
      </c>
      <c r="I144" s="7">
        <f t="shared" si="20"/>
        <v>4893.45649617872</v>
      </c>
      <c r="J144" s="7">
        <f t="shared" si="17"/>
        <v>4893.45649617872</v>
      </c>
      <c r="K144" s="7">
        <f t="shared" si="18"/>
        <v>0.0006834950321245129</v>
      </c>
      <c r="L144" s="31">
        <f>$B$509*G144</f>
        <v>60847.7579014848</v>
      </c>
      <c r="M144" s="10">
        <f>$G$509*K144</f>
        <v>10488.725024761858</v>
      </c>
      <c r="N144" s="32">
        <f t="shared" si="19"/>
        <v>71336.48292624665</v>
      </c>
    </row>
    <row r="145" spans="1:14" s="4" customFormat="1" ht="12.75">
      <c r="A145" s="26" t="s">
        <v>495</v>
      </c>
      <c r="B145" s="27" t="s">
        <v>209</v>
      </c>
      <c r="C145" s="64">
        <v>1249</v>
      </c>
      <c r="D145" s="69">
        <v>2570169</v>
      </c>
      <c r="E145" s="28">
        <v>207050</v>
      </c>
      <c r="F145" s="29">
        <f t="shared" si="14"/>
        <v>15504.182955807775</v>
      </c>
      <c r="G145" s="30">
        <f t="shared" si="15"/>
        <v>0.0007658366909362568</v>
      </c>
      <c r="H145" s="7">
        <f t="shared" si="16"/>
        <v>12.413276986235209</v>
      </c>
      <c r="I145" s="7">
        <f t="shared" si="20"/>
        <v>3014.1829558077757</v>
      </c>
      <c r="J145" s="7">
        <f t="shared" si="17"/>
        <v>3014.1829558077757</v>
      </c>
      <c r="K145" s="7">
        <f t="shared" si="18"/>
        <v>0.0004210069258442944</v>
      </c>
      <c r="L145" s="31">
        <f>$B$509*G145</f>
        <v>34755.881996389464</v>
      </c>
      <c r="M145" s="10">
        <f>$G$509*K145</f>
        <v>6460.655412483928</v>
      </c>
      <c r="N145" s="32">
        <f t="shared" si="19"/>
        <v>41216.537408873395</v>
      </c>
    </row>
    <row r="146" spans="1:14" s="4" customFormat="1" ht="12.75">
      <c r="A146" s="26" t="s">
        <v>497</v>
      </c>
      <c r="B146" s="27" t="s">
        <v>271</v>
      </c>
      <c r="C146" s="64">
        <v>131</v>
      </c>
      <c r="D146" s="69">
        <v>142488</v>
      </c>
      <c r="E146" s="28">
        <v>8500</v>
      </c>
      <c r="F146" s="29">
        <f t="shared" si="14"/>
        <v>2195.9915294117645</v>
      </c>
      <c r="G146" s="30">
        <f t="shared" si="15"/>
        <v>0.0001084720743429291</v>
      </c>
      <c r="H146" s="7">
        <f t="shared" si="16"/>
        <v>16.76329411764706</v>
      </c>
      <c r="I146" s="7">
        <f t="shared" si="20"/>
        <v>885.9915294117649</v>
      </c>
      <c r="J146" s="7">
        <f t="shared" si="17"/>
        <v>885.9915294117649</v>
      </c>
      <c r="K146" s="7">
        <f t="shared" si="18"/>
        <v>0.00012375113773469292</v>
      </c>
      <c r="L146" s="31">
        <f>$B$509*G146</f>
        <v>4922.776174588144</v>
      </c>
      <c r="M146" s="10">
        <f>$G$509*K146</f>
        <v>1899.0506063607625</v>
      </c>
      <c r="N146" s="32">
        <f t="shared" si="19"/>
        <v>6821.826780948907</v>
      </c>
    </row>
    <row r="147" spans="1:14" s="4" customFormat="1" ht="12.75">
      <c r="A147" s="26" t="s">
        <v>503</v>
      </c>
      <c r="B147" s="27" t="s">
        <v>448</v>
      </c>
      <c r="C147" s="64">
        <v>6204</v>
      </c>
      <c r="D147" s="69">
        <v>11098649</v>
      </c>
      <c r="E147" s="28">
        <v>827300</v>
      </c>
      <c r="F147" s="29">
        <f t="shared" si="14"/>
        <v>83229.8058696966</v>
      </c>
      <c r="G147" s="30">
        <f t="shared" si="15"/>
        <v>0.004111176918912628</v>
      </c>
      <c r="H147" s="7">
        <f t="shared" si="16"/>
        <v>13.415507071195455</v>
      </c>
      <c r="I147" s="7">
        <f t="shared" si="20"/>
        <v>21189.8058696966</v>
      </c>
      <c r="J147" s="7">
        <f t="shared" si="17"/>
        <v>21189.8058696966</v>
      </c>
      <c r="K147" s="7">
        <f t="shared" si="18"/>
        <v>0.0029596926129680083</v>
      </c>
      <c r="L147" s="31">
        <f>$B$509*G147</f>
        <v>186577.08823707994</v>
      </c>
      <c r="M147" s="10">
        <f>$G$509*K147</f>
        <v>45418.6212279377</v>
      </c>
      <c r="N147" s="32">
        <f t="shared" si="19"/>
        <v>231995.70946501763</v>
      </c>
    </row>
    <row r="148" spans="1:14" s="4" customFormat="1" ht="12.75">
      <c r="A148" s="26" t="s">
        <v>492</v>
      </c>
      <c r="B148" s="27" t="s">
        <v>132</v>
      </c>
      <c r="C148" s="64">
        <v>7741</v>
      </c>
      <c r="D148" s="69">
        <v>15928455</v>
      </c>
      <c r="E148" s="28">
        <v>1036000</v>
      </c>
      <c r="F148" s="29">
        <f t="shared" si="14"/>
        <v>119017.53875965251</v>
      </c>
      <c r="G148" s="30">
        <f t="shared" si="15"/>
        <v>0.005878929467413596</v>
      </c>
      <c r="H148" s="7">
        <f t="shared" si="16"/>
        <v>15.374956563706563</v>
      </c>
      <c r="I148" s="7">
        <f t="shared" si="20"/>
        <v>41607.5387596525</v>
      </c>
      <c r="J148" s="7">
        <f t="shared" si="17"/>
        <v>41607.5387596525</v>
      </c>
      <c r="K148" s="7">
        <f t="shared" si="18"/>
        <v>0.005811545696453651</v>
      </c>
      <c r="L148" s="31">
        <f>$B$509*G148</f>
        <v>266802.806985818</v>
      </c>
      <c r="M148" s="10">
        <f>$G$509*K148</f>
        <v>89182.3669726924</v>
      </c>
      <c r="N148" s="32">
        <f t="shared" si="19"/>
        <v>355985.1739585104</v>
      </c>
    </row>
    <row r="149" spans="1:14" s="4" customFormat="1" ht="12.75">
      <c r="A149" s="26" t="s">
        <v>500</v>
      </c>
      <c r="B149" s="27" t="s">
        <v>351</v>
      </c>
      <c r="C149" s="64">
        <v>939</v>
      </c>
      <c r="D149" s="69">
        <v>2465851</v>
      </c>
      <c r="E149" s="28">
        <v>197550</v>
      </c>
      <c r="F149" s="29">
        <f t="shared" si="14"/>
        <v>11720.749627942294</v>
      </c>
      <c r="G149" s="30">
        <f t="shared" si="15"/>
        <v>0.0005789521534892147</v>
      </c>
      <c r="H149" s="7">
        <f t="shared" si="16"/>
        <v>12.482161478106809</v>
      </c>
      <c r="I149" s="7">
        <f t="shared" si="20"/>
        <v>2330.7496279422935</v>
      </c>
      <c r="J149" s="7">
        <f t="shared" si="17"/>
        <v>2330.7496279422935</v>
      </c>
      <c r="K149" s="7">
        <f t="shared" si="18"/>
        <v>0.00032554816683639165</v>
      </c>
      <c r="L149" s="31">
        <f>$B$509*G149</f>
        <v>26274.521665483288</v>
      </c>
      <c r="M149" s="10">
        <f>$G$509*K149</f>
        <v>4995.771796100153</v>
      </c>
      <c r="N149" s="32">
        <f t="shared" si="19"/>
        <v>31270.29346158344</v>
      </c>
    </row>
    <row r="150" spans="1:14" s="4" customFormat="1" ht="12.75">
      <c r="A150" s="26" t="s">
        <v>497</v>
      </c>
      <c r="B150" s="27" t="s">
        <v>272</v>
      </c>
      <c r="C150" s="64">
        <v>1607</v>
      </c>
      <c r="D150" s="69">
        <v>2252112</v>
      </c>
      <c r="E150" s="28">
        <v>143900</v>
      </c>
      <c r="F150" s="29">
        <f t="shared" si="14"/>
        <v>25150.409895760946</v>
      </c>
      <c r="G150" s="30">
        <f t="shared" si="15"/>
        <v>0.001242316782842462</v>
      </c>
      <c r="H150" s="7">
        <f t="shared" si="16"/>
        <v>15.650535093815149</v>
      </c>
      <c r="I150" s="7">
        <f t="shared" si="20"/>
        <v>9080.409895760944</v>
      </c>
      <c r="J150" s="7">
        <f t="shared" si="17"/>
        <v>9080.409895760944</v>
      </c>
      <c r="K150" s="7">
        <f t="shared" si="18"/>
        <v>0.001268309028240761</v>
      </c>
      <c r="L150" s="31">
        <f>$B$509*G150</f>
        <v>56379.92540396663</v>
      </c>
      <c r="M150" s="10">
        <f>$G$509*K150</f>
        <v>19463.11826479648</v>
      </c>
      <c r="N150" s="32">
        <f t="shared" si="19"/>
        <v>75843.0436687631</v>
      </c>
    </row>
    <row r="151" spans="1:14" s="4" customFormat="1" ht="12.75">
      <c r="A151" s="26" t="s">
        <v>497</v>
      </c>
      <c r="B151" s="27" t="s">
        <v>273</v>
      </c>
      <c r="C151" s="64">
        <v>1246</v>
      </c>
      <c r="D151" s="69">
        <v>939361</v>
      </c>
      <c r="E151" s="28">
        <v>67050</v>
      </c>
      <c r="F151" s="29">
        <f t="shared" si="14"/>
        <v>17456.2834601044</v>
      </c>
      <c r="G151" s="30">
        <f t="shared" si="15"/>
        <v>0.0008622616489522166</v>
      </c>
      <c r="H151" s="7">
        <f t="shared" si="16"/>
        <v>14.00985831469053</v>
      </c>
      <c r="I151" s="7">
        <f t="shared" si="20"/>
        <v>4996.2834601044</v>
      </c>
      <c r="J151" s="7">
        <f t="shared" si="17"/>
        <v>4996.2834601044</v>
      </c>
      <c r="K151" s="7">
        <f t="shared" si="18"/>
        <v>0.0006978574197469494</v>
      </c>
      <c r="L151" s="31">
        <f>$B$509*G151</f>
        <v>39131.9252207124</v>
      </c>
      <c r="M151" s="10">
        <f>$G$509*K151</f>
        <v>10709.126238216964</v>
      </c>
      <c r="N151" s="32">
        <f t="shared" si="19"/>
        <v>49841.05145892937</v>
      </c>
    </row>
    <row r="152" spans="1:14" s="4" customFormat="1" ht="12.75">
      <c r="A152" s="26" t="s">
        <v>491</v>
      </c>
      <c r="B152" s="27" t="s">
        <v>107</v>
      </c>
      <c r="C152" s="65">
        <v>618</v>
      </c>
      <c r="D152" s="69">
        <v>1534138</v>
      </c>
      <c r="E152" s="28">
        <v>164200</v>
      </c>
      <c r="F152" s="29">
        <f t="shared" si="14"/>
        <v>5774.039488428745</v>
      </c>
      <c r="G152" s="30">
        <f t="shared" si="15"/>
        <v>0.0002852115011644069</v>
      </c>
      <c r="H152" s="7">
        <f t="shared" si="16"/>
        <v>9.343105968331303</v>
      </c>
      <c r="I152" s="7">
        <f t="shared" si="20"/>
        <v>-405.9605115712549</v>
      </c>
      <c r="J152" s="7">
        <f t="shared" si="17"/>
        <v>0</v>
      </c>
      <c r="K152" s="7">
        <f t="shared" si="18"/>
        <v>0</v>
      </c>
      <c r="L152" s="31">
        <f>$B$509*G152</f>
        <v>12943.72206999455</v>
      </c>
      <c r="M152" s="10">
        <f>$G$509*K152</f>
        <v>0</v>
      </c>
      <c r="N152" s="32">
        <f t="shared" si="19"/>
        <v>12943.72206999455</v>
      </c>
    </row>
    <row r="153" spans="1:14" s="4" customFormat="1" ht="12.75">
      <c r="A153" s="26" t="s">
        <v>497</v>
      </c>
      <c r="B153" s="27" t="s">
        <v>274</v>
      </c>
      <c r="C153" s="64">
        <v>1092</v>
      </c>
      <c r="D153" s="69">
        <v>778066</v>
      </c>
      <c r="E153" s="28">
        <v>59250</v>
      </c>
      <c r="F153" s="29">
        <f t="shared" si="14"/>
        <v>14340.051848101266</v>
      </c>
      <c r="G153" s="30">
        <f t="shared" si="15"/>
        <v>0.0007083338661899873</v>
      </c>
      <c r="H153" s="7">
        <f t="shared" si="16"/>
        <v>13.131915611814346</v>
      </c>
      <c r="I153" s="7">
        <f t="shared" si="20"/>
        <v>3420.051848101266</v>
      </c>
      <c r="J153" s="7">
        <f t="shared" si="17"/>
        <v>3420.051848101266</v>
      </c>
      <c r="K153" s="7">
        <f t="shared" si="18"/>
        <v>0.0004776967874570639</v>
      </c>
      <c r="L153" s="31">
        <f>$B$509*G153</f>
        <v>32146.237649241364</v>
      </c>
      <c r="M153" s="10">
        <f>$G$509*K153</f>
        <v>7330.602291687905</v>
      </c>
      <c r="N153" s="32">
        <f t="shared" si="19"/>
        <v>39476.83994092927</v>
      </c>
    </row>
    <row r="154" spans="1:14" s="4" customFormat="1" ht="12.75">
      <c r="A154" s="26" t="s">
        <v>500</v>
      </c>
      <c r="B154" s="27" t="s">
        <v>352</v>
      </c>
      <c r="C154" s="64">
        <v>6735</v>
      </c>
      <c r="D154" s="69">
        <v>6964981</v>
      </c>
      <c r="E154" s="28">
        <v>367650</v>
      </c>
      <c r="F154" s="29">
        <f t="shared" si="14"/>
        <v>127591.85920032639</v>
      </c>
      <c r="G154" s="30">
        <f t="shared" si="15"/>
        <v>0.006302462214158758</v>
      </c>
      <c r="H154" s="7">
        <f t="shared" si="16"/>
        <v>18.944596763225896</v>
      </c>
      <c r="I154" s="7">
        <f t="shared" si="20"/>
        <v>60241.859200326406</v>
      </c>
      <c r="J154" s="7">
        <f t="shared" si="17"/>
        <v>60241.859200326406</v>
      </c>
      <c r="K154" s="7">
        <f t="shared" si="18"/>
        <v>0.008414300100863444</v>
      </c>
      <c r="L154" s="31">
        <f>$B$509*G154</f>
        <v>286023.9468733385</v>
      </c>
      <c r="M154" s="10">
        <f>$G$509*K154</f>
        <v>129123.51353814242</v>
      </c>
      <c r="N154" s="32">
        <f t="shared" si="19"/>
        <v>415147.4604114809</v>
      </c>
    </row>
    <row r="155" spans="1:14" s="4" customFormat="1" ht="12.75">
      <c r="A155" s="26" t="s">
        <v>490</v>
      </c>
      <c r="B155" s="27" t="s">
        <v>82</v>
      </c>
      <c r="C155" s="64">
        <v>11185</v>
      </c>
      <c r="D155" s="69">
        <v>28723908</v>
      </c>
      <c r="E155" s="28">
        <v>2091550</v>
      </c>
      <c r="F155" s="29">
        <f t="shared" si="14"/>
        <v>153607.09090387513</v>
      </c>
      <c r="G155" s="30">
        <f t="shared" si="15"/>
        <v>0.007587497292664625</v>
      </c>
      <c r="H155" s="7">
        <f t="shared" si="16"/>
        <v>13.733311658817623</v>
      </c>
      <c r="I155" s="7">
        <f t="shared" si="20"/>
        <v>41757.09090387511</v>
      </c>
      <c r="J155" s="7">
        <f t="shared" si="17"/>
        <v>41757.09090387511</v>
      </c>
      <c r="K155" s="7">
        <f t="shared" si="18"/>
        <v>0.005832434437918819</v>
      </c>
      <c r="L155" s="31">
        <f>$B$509*G155</f>
        <v>344342.55197329755</v>
      </c>
      <c r="M155" s="10">
        <f>$G$509*K155</f>
        <v>89502.91980050223</v>
      </c>
      <c r="N155" s="32">
        <f t="shared" si="19"/>
        <v>433845.4717737998</v>
      </c>
    </row>
    <row r="156" spans="1:14" s="4" customFormat="1" ht="12.75">
      <c r="A156" s="26" t="s">
        <v>493</v>
      </c>
      <c r="B156" s="27" t="s">
        <v>164</v>
      </c>
      <c r="C156" s="64">
        <v>2956</v>
      </c>
      <c r="D156" s="69">
        <v>2326250</v>
      </c>
      <c r="E156" s="28">
        <v>188150</v>
      </c>
      <c r="F156" s="29">
        <f t="shared" si="14"/>
        <v>36547.408982195055</v>
      </c>
      <c r="G156" s="30">
        <f t="shared" si="15"/>
        <v>0.0018052771201808892</v>
      </c>
      <c r="H156" s="7">
        <f t="shared" si="16"/>
        <v>12.363805474355567</v>
      </c>
      <c r="I156" s="7">
        <f t="shared" si="20"/>
        <v>6987.408982195057</v>
      </c>
      <c r="J156" s="7">
        <f t="shared" si="17"/>
        <v>6987.408982195057</v>
      </c>
      <c r="K156" s="7">
        <f t="shared" si="18"/>
        <v>0.000975968485769102</v>
      </c>
      <c r="L156" s="31">
        <f>$B$509*G156</f>
        <v>81928.69224257523</v>
      </c>
      <c r="M156" s="10">
        <f>$G$509*K156</f>
        <v>14976.94145376099</v>
      </c>
      <c r="N156" s="32">
        <f t="shared" si="19"/>
        <v>96905.63369633621</v>
      </c>
    </row>
    <row r="157" spans="1:14" s="4" customFormat="1" ht="12.75">
      <c r="A157" s="26" t="s">
        <v>491</v>
      </c>
      <c r="B157" s="27" t="s">
        <v>108</v>
      </c>
      <c r="C157" s="65">
        <v>7760</v>
      </c>
      <c r="D157" s="69">
        <v>6766388</v>
      </c>
      <c r="E157" s="28">
        <v>432750</v>
      </c>
      <c r="F157" s="29">
        <f t="shared" si="14"/>
        <v>121333.72820335066</v>
      </c>
      <c r="G157" s="30">
        <f t="shared" si="15"/>
        <v>0.005993338776449699</v>
      </c>
      <c r="H157" s="7">
        <f t="shared" si="16"/>
        <v>15.635789716926633</v>
      </c>
      <c r="I157" s="7">
        <f t="shared" si="20"/>
        <v>43733.72820335067</v>
      </c>
      <c r="J157" s="7">
        <f t="shared" si="17"/>
        <v>43733.72820335067</v>
      </c>
      <c r="K157" s="7">
        <f t="shared" si="18"/>
        <v>0.0061085218570178885</v>
      </c>
      <c r="L157" s="31">
        <f>$B$509*G157</f>
        <v>271995.03202701575</v>
      </c>
      <c r="M157" s="10">
        <f>$G$509*K157</f>
        <v>93739.68069212901</v>
      </c>
      <c r="N157" s="32">
        <f t="shared" si="19"/>
        <v>365734.71271914477</v>
      </c>
    </row>
    <row r="158" spans="1:14" s="4" customFormat="1" ht="12.75">
      <c r="A158" s="26" t="s">
        <v>493</v>
      </c>
      <c r="B158" s="27" t="s">
        <v>165</v>
      </c>
      <c r="C158" s="64">
        <v>1140</v>
      </c>
      <c r="D158" s="69">
        <v>2127051</v>
      </c>
      <c r="E158" s="28">
        <v>161800</v>
      </c>
      <c r="F158" s="29">
        <f t="shared" si="14"/>
        <v>14986.63868974042</v>
      </c>
      <c r="G158" s="30">
        <f t="shared" si="15"/>
        <v>0.0007402723390921253</v>
      </c>
      <c r="H158" s="7">
        <f t="shared" si="16"/>
        <v>13.146174289245982</v>
      </c>
      <c r="I158" s="7">
        <f t="shared" si="20"/>
        <v>3586.6386897404195</v>
      </c>
      <c r="J158" s="7">
        <f t="shared" si="17"/>
        <v>3586.6386897404195</v>
      </c>
      <c r="K158" s="7">
        <f t="shared" si="18"/>
        <v>0.0005009648554917114</v>
      </c>
      <c r="L158" s="31">
        <f>$B$509*G158</f>
        <v>33595.69783895169</v>
      </c>
      <c r="M158" s="10">
        <f>$G$509*K158</f>
        <v>7687.667604531919</v>
      </c>
      <c r="N158" s="32">
        <f t="shared" si="19"/>
        <v>41283.365443483606</v>
      </c>
    </row>
    <row r="159" spans="1:14" s="4" customFormat="1" ht="12.75">
      <c r="A159" s="9" t="s">
        <v>489</v>
      </c>
      <c r="B159" s="27" t="s">
        <v>30</v>
      </c>
      <c r="C159" s="8">
        <v>3496</v>
      </c>
      <c r="D159" s="70">
        <v>3345999</v>
      </c>
      <c r="E159" s="28">
        <v>177600</v>
      </c>
      <c r="F159" s="29">
        <f t="shared" si="14"/>
        <v>65864.93527027027</v>
      </c>
      <c r="G159" s="30">
        <f t="shared" si="15"/>
        <v>0.003253430652869027</v>
      </c>
      <c r="H159" s="7">
        <f t="shared" si="16"/>
        <v>18.840084459459458</v>
      </c>
      <c r="I159" s="7">
        <f t="shared" si="20"/>
        <v>30904.935270270267</v>
      </c>
      <c r="J159" s="7">
        <f t="shared" si="17"/>
        <v>30904.935270270267</v>
      </c>
      <c r="K159" s="7">
        <f t="shared" si="18"/>
        <v>0.0043166562820890556</v>
      </c>
      <c r="L159" s="31">
        <f>$B$509*G159</f>
        <v>147650.08414041097</v>
      </c>
      <c r="M159" s="10">
        <f>$G$509*K159</f>
        <v>66242.20900115474</v>
      </c>
      <c r="N159" s="32">
        <f t="shared" si="19"/>
        <v>213892.2931415657</v>
      </c>
    </row>
    <row r="160" spans="1:14" s="4" customFormat="1" ht="12.75">
      <c r="A160" s="9" t="s">
        <v>489</v>
      </c>
      <c r="B160" s="27" t="s">
        <v>31</v>
      </c>
      <c r="C160" s="8">
        <v>4097</v>
      </c>
      <c r="D160" s="70">
        <v>3660460</v>
      </c>
      <c r="E160" s="28">
        <v>228400</v>
      </c>
      <c r="F160" s="29">
        <f t="shared" si="14"/>
        <v>65660.70323992995</v>
      </c>
      <c r="G160" s="30">
        <f t="shared" si="15"/>
        <v>0.003243342511962483</v>
      </c>
      <c r="H160" s="7">
        <f t="shared" si="16"/>
        <v>16.026532399299473</v>
      </c>
      <c r="I160" s="7">
        <f t="shared" si="20"/>
        <v>24690.703239929942</v>
      </c>
      <c r="J160" s="7">
        <f t="shared" si="17"/>
        <v>24690.703239929942</v>
      </c>
      <c r="K160" s="7">
        <f t="shared" si="18"/>
        <v>0.003448681523444851</v>
      </c>
      <c r="L160" s="31">
        <f>$B$509*G160</f>
        <v>147192.25515538006</v>
      </c>
      <c r="M160" s="10">
        <f>$G$509*K160</f>
        <v>52922.50930479378</v>
      </c>
      <c r="N160" s="32">
        <f t="shared" si="19"/>
        <v>200114.76446017384</v>
      </c>
    </row>
    <row r="161" spans="1:14" s="4" customFormat="1" ht="12.75">
      <c r="A161" s="26" t="s">
        <v>501</v>
      </c>
      <c r="B161" s="27" t="s">
        <v>376</v>
      </c>
      <c r="C161" s="64">
        <v>1124</v>
      </c>
      <c r="D161" s="69">
        <v>1026570</v>
      </c>
      <c r="E161" s="28">
        <v>78050</v>
      </c>
      <c r="F161" s="29">
        <f t="shared" si="14"/>
        <v>14783.660217809096</v>
      </c>
      <c r="G161" s="30">
        <f t="shared" si="15"/>
        <v>0.0007302461183155603</v>
      </c>
      <c r="H161" s="7">
        <f t="shared" si="16"/>
        <v>13.15272261370916</v>
      </c>
      <c r="I161" s="7">
        <f t="shared" si="20"/>
        <v>3543.6602178090966</v>
      </c>
      <c r="J161" s="7">
        <f t="shared" si="17"/>
        <v>3543.6602178090966</v>
      </c>
      <c r="K161" s="7">
        <f t="shared" si="18"/>
        <v>0.0004949618242853849</v>
      </c>
      <c r="L161" s="31">
        <f>$B$509*G161</f>
        <v>33140.678968343615</v>
      </c>
      <c r="M161" s="10">
        <f>$G$509*K161</f>
        <v>7595.546754081095</v>
      </c>
      <c r="N161" s="32">
        <f t="shared" si="19"/>
        <v>40736.22572242471</v>
      </c>
    </row>
    <row r="162" spans="1:14" s="4" customFormat="1" ht="12.75">
      <c r="A162" s="26" t="s">
        <v>492</v>
      </c>
      <c r="B162" s="27" t="s">
        <v>133</v>
      </c>
      <c r="C162" s="64">
        <v>1483</v>
      </c>
      <c r="D162" s="69">
        <v>1782834</v>
      </c>
      <c r="E162" s="28">
        <v>164050</v>
      </c>
      <c r="F162" s="29">
        <f t="shared" si="14"/>
        <v>16116.688948491314</v>
      </c>
      <c r="G162" s="30">
        <f t="shared" si="15"/>
        <v>0.0007960917236556477</v>
      </c>
      <c r="H162" s="7">
        <f t="shared" si="16"/>
        <v>10.867625723864675</v>
      </c>
      <c r="I162" s="7">
        <f t="shared" si="20"/>
        <v>1286.6889484913133</v>
      </c>
      <c r="J162" s="7">
        <f t="shared" si="17"/>
        <v>1286.6889484913133</v>
      </c>
      <c r="K162" s="7">
        <f t="shared" si="18"/>
        <v>0.00017971867224528948</v>
      </c>
      <c r="L162" s="31">
        <f>$B$509*G162</f>
        <v>36128.94280613797</v>
      </c>
      <c r="M162" s="10">
        <f>$G$509*K162</f>
        <v>2757.912854372797</v>
      </c>
      <c r="N162" s="32">
        <f t="shared" si="19"/>
        <v>38886.85566051077</v>
      </c>
    </row>
    <row r="163" spans="1:14" s="4" customFormat="1" ht="12.75">
      <c r="A163" s="26" t="s">
        <v>501</v>
      </c>
      <c r="B163" s="27" t="s">
        <v>377</v>
      </c>
      <c r="C163" s="64">
        <v>719</v>
      </c>
      <c r="D163" s="69">
        <v>903042</v>
      </c>
      <c r="E163" s="28">
        <v>57550</v>
      </c>
      <c r="F163" s="29">
        <f t="shared" si="14"/>
        <v>11282.14071242398</v>
      </c>
      <c r="G163" s="30">
        <f t="shared" si="15"/>
        <v>0.0005572868518455793</v>
      </c>
      <c r="H163" s="7">
        <f t="shared" si="16"/>
        <v>15.691433536055603</v>
      </c>
      <c r="I163" s="7">
        <f t="shared" si="20"/>
        <v>4092.140712423979</v>
      </c>
      <c r="J163" s="7">
        <f t="shared" si="17"/>
        <v>4092.140712423979</v>
      </c>
      <c r="K163" s="7">
        <f t="shared" si="18"/>
        <v>0.0005715710050514166</v>
      </c>
      <c r="L163" s="31">
        <f>$B$509*G163</f>
        <v>25291.28767283948</v>
      </c>
      <c r="M163" s="10">
        <f>$G$509*K163</f>
        <v>8771.169975408038</v>
      </c>
      <c r="N163" s="32">
        <f t="shared" si="19"/>
        <v>34062.45764824752</v>
      </c>
    </row>
    <row r="164" spans="1:14" s="4" customFormat="1" ht="12.75">
      <c r="A164" s="26" t="s">
        <v>490</v>
      </c>
      <c r="B164" s="27" t="s">
        <v>83</v>
      </c>
      <c r="C164" s="64">
        <v>7879</v>
      </c>
      <c r="D164" s="69">
        <v>19579068</v>
      </c>
      <c r="E164" s="28">
        <v>1335900</v>
      </c>
      <c r="F164" s="29">
        <f t="shared" si="14"/>
        <v>115475.31759263418</v>
      </c>
      <c r="G164" s="30">
        <f t="shared" si="15"/>
        <v>0.005703959722484373</v>
      </c>
      <c r="H164" s="7">
        <f t="shared" si="16"/>
        <v>14.656088030541207</v>
      </c>
      <c r="I164" s="7">
        <f t="shared" si="20"/>
        <v>36685.31759263417</v>
      </c>
      <c r="J164" s="7">
        <f t="shared" si="17"/>
        <v>36685.31759263417</v>
      </c>
      <c r="K164" s="7">
        <f t="shared" si="18"/>
        <v>0.005124032950135721</v>
      </c>
      <c r="L164" s="31">
        <f>$B$509*G164</f>
        <v>258862.17436835496</v>
      </c>
      <c r="M164" s="10">
        <f>$G$509*K164</f>
        <v>78631.98722123582</v>
      </c>
      <c r="N164" s="32">
        <f t="shared" si="19"/>
        <v>337494.1615895908</v>
      </c>
    </row>
    <row r="165" spans="1:14" s="4" customFormat="1" ht="12.75">
      <c r="A165" s="26" t="s">
        <v>492</v>
      </c>
      <c r="B165" s="27" t="s">
        <v>138</v>
      </c>
      <c r="C165" s="64">
        <v>61</v>
      </c>
      <c r="D165" s="69">
        <v>258063</v>
      </c>
      <c r="E165" s="28">
        <v>11800</v>
      </c>
      <c r="F165" s="29">
        <f t="shared" si="14"/>
        <v>1334.0544915254238</v>
      </c>
      <c r="G165" s="30">
        <f t="shared" si="15"/>
        <v>6.589627329802441E-05</v>
      </c>
      <c r="H165" s="7">
        <f t="shared" si="16"/>
        <v>21.869745762711865</v>
      </c>
      <c r="I165" s="7">
        <f t="shared" si="20"/>
        <v>724.0544915254238</v>
      </c>
      <c r="J165" s="7">
        <f t="shared" si="17"/>
        <v>724.0544915254238</v>
      </c>
      <c r="K165" s="7">
        <f t="shared" si="18"/>
        <v>0.00010113253246075103</v>
      </c>
      <c r="L165" s="31">
        <f>$B$509*G165</f>
        <v>2990.5632961356696</v>
      </c>
      <c r="M165" s="10">
        <f>$G$509*K165</f>
        <v>1551.9517687516743</v>
      </c>
      <c r="N165" s="32">
        <f t="shared" si="19"/>
        <v>4542.515064887344</v>
      </c>
    </row>
    <row r="166" spans="1:14" s="4" customFormat="1" ht="12.75">
      <c r="A166" s="9" t="s">
        <v>489</v>
      </c>
      <c r="B166" s="27" t="s">
        <v>32</v>
      </c>
      <c r="C166" s="8">
        <v>1087</v>
      </c>
      <c r="D166" s="70">
        <v>809589</v>
      </c>
      <c r="E166" s="28">
        <v>49050</v>
      </c>
      <c r="F166" s="29">
        <f t="shared" si="14"/>
        <v>17941.350519877677</v>
      </c>
      <c r="G166" s="30">
        <f t="shared" si="15"/>
        <v>0.0008862217733262514</v>
      </c>
      <c r="H166" s="7">
        <f t="shared" si="16"/>
        <v>16.505382262996942</v>
      </c>
      <c r="I166" s="7">
        <f t="shared" si="20"/>
        <v>7071.350519877677</v>
      </c>
      <c r="J166" s="7">
        <f t="shared" si="17"/>
        <v>7071.350519877677</v>
      </c>
      <c r="K166" s="7">
        <f t="shared" si="18"/>
        <v>0.0009876930457074127</v>
      </c>
      <c r="L166" s="31">
        <f>$B$509*G166</f>
        <v>40219.30489998149</v>
      </c>
      <c r="M166" s="10">
        <f>$G$509*K166</f>
        <v>15156.863295836467</v>
      </c>
      <c r="N166" s="32">
        <f t="shared" si="19"/>
        <v>55376.16819581796</v>
      </c>
    </row>
    <row r="167" spans="1:14" s="4" customFormat="1" ht="12.75">
      <c r="A167" s="26" t="s">
        <v>494</v>
      </c>
      <c r="B167" s="27" t="s">
        <v>189</v>
      </c>
      <c r="C167" s="64">
        <v>1152</v>
      </c>
      <c r="D167" s="69">
        <v>2198658</v>
      </c>
      <c r="E167" s="28">
        <v>248050</v>
      </c>
      <c r="F167" s="29">
        <f t="shared" si="14"/>
        <v>10211.062350332595</v>
      </c>
      <c r="G167" s="30">
        <f t="shared" si="15"/>
        <v>0.0005043804129254797</v>
      </c>
      <c r="H167" s="7">
        <f t="shared" si="16"/>
        <v>8.863769401330376</v>
      </c>
      <c r="I167" s="7">
        <f t="shared" si="20"/>
        <v>-1308.9376496674063</v>
      </c>
      <c r="J167" s="7">
        <f t="shared" si="17"/>
        <v>0</v>
      </c>
      <c r="K167" s="7">
        <f t="shared" si="18"/>
        <v>0</v>
      </c>
      <c r="L167" s="31">
        <f>$B$509*G167</f>
        <v>22890.240596199463</v>
      </c>
      <c r="M167" s="10">
        <f>$G$509*K167</f>
        <v>0</v>
      </c>
      <c r="N167" s="32">
        <f t="shared" si="19"/>
        <v>22890.240596199463</v>
      </c>
    </row>
    <row r="168" spans="1:14" s="4" customFormat="1" ht="12.75">
      <c r="A168" s="26" t="s">
        <v>490</v>
      </c>
      <c r="B168" s="27" t="s">
        <v>84</v>
      </c>
      <c r="C168" s="68">
        <v>5</v>
      </c>
      <c r="D168" s="70">
        <v>2320964</v>
      </c>
      <c r="E168" s="28">
        <v>161050</v>
      </c>
      <c r="F168" s="29">
        <f t="shared" si="14"/>
        <v>72.05724930145918</v>
      </c>
      <c r="G168" s="30">
        <f t="shared" si="15"/>
        <v>3.559303029401286E-06</v>
      </c>
      <c r="H168" s="7">
        <f t="shared" si="16"/>
        <v>14.411449860291835</v>
      </c>
      <c r="I168" s="7">
        <f t="shared" si="20"/>
        <v>22.057249301459176</v>
      </c>
      <c r="J168" s="7">
        <f t="shared" si="17"/>
        <v>22.057249301459176</v>
      </c>
      <c r="K168" s="7">
        <f t="shared" si="18"/>
        <v>3.080853039493052E-06</v>
      </c>
      <c r="L168" s="31">
        <f>$B$509*G168</f>
        <v>161.5314564362641</v>
      </c>
      <c r="M168" s="10">
        <f>$G$509*K168</f>
        <v>47.277915499256615</v>
      </c>
      <c r="N168" s="32">
        <f t="shared" si="19"/>
        <v>208.80937193552072</v>
      </c>
    </row>
    <row r="169" spans="1:14" s="4" customFormat="1" ht="12.75">
      <c r="A169" s="26" t="s">
        <v>496</v>
      </c>
      <c r="B169" s="27" t="s">
        <v>227</v>
      </c>
      <c r="C169" s="64">
        <v>3449</v>
      </c>
      <c r="D169" s="69">
        <v>5559027</v>
      </c>
      <c r="E169" s="28">
        <v>358050</v>
      </c>
      <c r="F169" s="29">
        <f t="shared" si="14"/>
        <v>53548.6220444072</v>
      </c>
      <c r="G169" s="30">
        <f t="shared" si="15"/>
        <v>0.0026450603445261323</v>
      </c>
      <c r="H169" s="7">
        <f t="shared" si="16"/>
        <v>15.525839966485128</v>
      </c>
      <c r="I169" s="7">
        <f t="shared" si="20"/>
        <v>19058.622044407206</v>
      </c>
      <c r="J169" s="7">
        <f t="shared" si="17"/>
        <v>19058.622044407206</v>
      </c>
      <c r="K169" s="7">
        <f t="shared" si="18"/>
        <v>0.0026620188606281416</v>
      </c>
      <c r="L169" s="31">
        <f>$B$509*G169</f>
        <v>120040.48160096743</v>
      </c>
      <c r="M169" s="10">
        <f>$G$509*K169</f>
        <v>40850.60245876375</v>
      </c>
      <c r="N169" s="32">
        <f t="shared" si="19"/>
        <v>160891.08405973116</v>
      </c>
    </row>
    <row r="170" spans="1:14" s="4" customFormat="1" ht="12.75">
      <c r="A170" s="26" t="s">
        <v>493</v>
      </c>
      <c r="B170" s="27" t="s">
        <v>166</v>
      </c>
      <c r="C170" s="64">
        <v>5800</v>
      </c>
      <c r="D170" s="69">
        <v>6501794</v>
      </c>
      <c r="E170" s="28">
        <v>326350</v>
      </c>
      <c r="F170" s="29">
        <f t="shared" si="14"/>
        <v>115552.03064194883</v>
      </c>
      <c r="G170" s="30">
        <f t="shared" si="15"/>
        <v>0.005707749001029798</v>
      </c>
      <c r="H170" s="7">
        <f t="shared" si="16"/>
        <v>19.92276390378428</v>
      </c>
      <c r="I170" s="7">
        <f t="shared" si="20"/>
        <v>57552.03064194882</v>
      </c>
      <c r="J170" s="7">
        <f t="shared" si="17"/>
        <v>57552.03064194882</v>
      </c>
      <c r="K170" s="7">
        <f t="shared" si="18"/>
        <v>0.00803859747464139</v>
      </c>
      <c r="L170" s="31">
        <f>$B$509*G170</f>
        <v>259034.1427782456</v>
      </c>
      <c r="M170" s="10">
        <f>$G$509*K170</f>
        <v>123358.08533118782</v>
      </c>
      <c r="N170" s="32">
        <f t="shared" si="19"/>
        <v>382392.22810943343</v>
      </c>
    </row>
    <row r="171" spans="1:14" s="4" customFormat="1" ht="12.75">
      <c r="A171" s="9" t="s">
        <v>489</v>
      </c>
      <c r="B171" s="27" t="s">
        <v>33</v>
      </c>
      <c r="C171" s="8">
        <v>81</v>
      </c>
      <c r="D171" s="70">
        <v>5086</v>
      </c>
      <c r="E171" s="28">
        <v>8850</v>
      </c>
      <c r="F171" s="29">
        <f t="shared" si="14"/>
        <v>46.54983050847458</v>
      </c>
      <c r="G171" s="30">
        <f t="shared" si="15"/>
        <v>2.2993516176806766E-06</v>
      </c>
      <c r="H171" s="7">
        <f t="shared" si="16"/>
        <v>0.5746892655367232</v>
      </c>
      <c r="I171" s="7">
        <f t="shared" si="20"/>
        <v>-763.4501694915255</v>
      </c>
      <c r="J171" s="7">
        <f t="shared" si="17"/>
        <v>0</v>
      </c>
      <c r="K171" s="7">
        <f t="shared" si="18"/>
        <v>0</v>
      </c>
      <c r="L171" s="31">
        <f>$B$509*G171</f>
        <v>104.35122061678356</v>
      </c>
      <c r="M171" s="10">
        <f>$G$509*K171</f>
        <v>0</v>
      </c>
      <c r="N171" s="32">
        <f t="shared" si="19"/>
        <v>104.35122061678356</v>
      </c>
    </row>
    <row r="172" spans="1:14" s="4" customFormat="1" ht="12.75">
      <c r="A172" s="26" t="s">
        <v>497</v>
      </c>
      <c r="B172" s="27" t="s">
        <v>275</v>
      </c>
      <c r="C172" s="64">
        <v>1105</v>
      </c>
      <c r="D172" s="69">
        <v>699787</v>
      </c>
      <c r="E172" s="28">
        <v>50650</v>
      </c>
      <c r="F172" s="29">
        <f t="shared" si="14"/>
        <v>15266.823988153998</v>
      </c>
      <c r="G172" s="30">
        <f t="shared" si="15"/>
        <v>0.0007541122287785187</v>
      </c>
      <c r="H172" s="7">
        <f t="shared" si="16"/>
        <v>13.816130306021718</v>
      </c>
      <c r="I172" s="7">
        <f t="shared" si="20"/>
        <v>4216.823988153998</v>
      </c>
      <c r="J172" s="7">
        <f t="shared" si="17"/>
        <v>4216.823988153998</v>
      </c>
      <c r="K172" s="7">
        <f t="shared" si="18"/>
        <v>0.0005889861797070056</v>
      </c>
      <c r="L172" s="31">
        <f>$B$509*G172</f>
        <v>34223.79202466546</v>
      </c>
      <c r="M172" s="10">
        <f>$G$509*K172</f>
        <v>9038.41841122022</v>
      </c>
      <c r="N172" s="32">
        <f t="shared" si="19"/>
        <v>43262.21043588568</v>
      </c>
    </row>
    <row r="173" spans="1:14" s="4" customFormat="1" ht="12.75">
      <c r="A173" s="26" t="s">
        <v>499</v>
      </c>
      <c r="B173" s="27" t="s">
        <v>335</v>
      </c>
      <c r="C173" s="64">
        <v>1042</v>
      </c>
      <c r="D173" s="69">
        <v>3326986</v>
      </c>
      <c r="E173" s="28">
        <v>468650</v>
      </c>
      <c r="F173" s="29">
        <f t="shared" si="14"/>
        <v>7397.246158113731</v>
      </c>
      <c r="G173" s="30">
        <f t="shared" si="15"/>
        <v>0.00036539058755422207</v>
      </c>
      <c r="H173" s="7">
        <f t="shared" si="16"/>
        <v>7.099084604715673</v>
      </c>
      <c r="I173" s="7">
        <f t="shared" si="20"/>
        <v>-3022.753841886269</v>
      </c>
      <c r="J173" s="7">
        <f t="shared" si="17"/>
        <v>0</v>
      </c>
      <c r="K173" s="7">
        <f t="shared" si="18"/>
        <v>0</v>
      </c>
      <c r="L173" s="31">
        <f>$B$509*G173</f>
        <v>16582.480695852395</v>
      </c>
      <c r="M173" s="10">
        <f>$G$509*K173</f>
        <v>0</v>
      </c>
      <c r="N173" s="32">
        <f t="shared" si="19"/>
        <v>16582.480695852395</v>
      </c>
    </row>
    <row r="174" spans="1:14" s="4" customFormat="1" ht="12.75">
      <c r="A174" s="26" t="s">
        <v>496</v>
      </c>
      <c r="B174" s="27" t="s">
        <v>228</v>
      </c>
      <c r="C174" s="64">
        <v>209</v>
      </c>
      <c r="D174" s="69">
        <v>497721</v>
      </c>
      <c r="E174" s="28">
        <v>30900</v>
      </c>
      <c r="F174" s="29">
        <f t="shared" si="14"/>
        <v>3366.462427184466</v>
      </c>
      <c r="G174" s="30">
        <f t="shared" si="15"/>
        <v>0.00016628805611652221</v>
      </c>
      <c r="H174" s="7">
        <f t="shared" si="16"/>
        <v>16.10747572815534</v>
      </c>
      <c r="I174" s="7">
        <f t="shared" si="20"/>
        <v>1276.462427184466</v>
      </c>
      <c r="J174" s="7">
        <f t="shared" si="17"/>
        <v>1276.462427184466</v>
      </c>
      <c r="K174" s="7">
        <f t="shared" si="18"/>
        <v>0.0001782902797553176</v>
      </c>
      <c r="L174" s="31">
        <f>$B$509*G174</f>
        <v>7546.632492534733</v>
      </c>
      <c r="M174" s="10">
        <f>$G$509*K174</f>
        <v>2735.993139743444</v>
      </c>
      <c r="N174" s="32">
        <f t="shared" si="19"/>
        <v>10282.625632278177</v>
      </c>
    </row>
    <row r="175" spans="1:14" s="4" customFormat="1" ht="12.75">
      <c r="A175" s="26" t="s">
        <v>497</v>
      </c>
      <c r="B175" s="27" t="s">
        <v>276</v>
      </c>
      <c r="C175" s="64">
        <v>4594</v>
      </c>
      <c r="D175" s="69">
        <v>4986043</v>
      </c>
      <c r="E175" s="28">
        <v>281500</v>
      </c>
      <c r="F175" s="29">
        <f t="shared" si="14"/>
        <v>81370.80476731794</v>
      </c>
      <c r="G175" s="30">
        <f t="shared" si="15"/>
        <v>0.004019350651333708</v>
      </c>
      <c r="H175" s="7">
        <f t="shared" si="16"/>
        <v>17.712408525754885</v>
      </c>
      <c r="I175" s="7">
        <f t="shared" si="20"/>
        <v>35430.80476731794</v>
      </c>
      <c r="J175" s="7">
        <f t="shared" si="17"/>
        <v>35430.80476731794</v>
      </c>
      <c r="K175" s="7">
        <f t="shared" si="18"/>
        <v>0.004948808487731751</v>
      </c>
      <c r="L175" s="31">
        <f>$B$509*G175</f>
        <v>182409.74687316577</v>
      </c>
      <c r="M175" s="10">
        <f>$G$509*K175</f>
        <v>75943.04126349525</v>
      </c>
      <c r="N175" s="32">
        <f t="shared" si="19"/>
        <v>258352.78813666102</v>
      </c>
    </row>
    <row r="176" spans="1:14" s="4" customFormat="1" ht="12.75">
      <c r="A176" s="9" t="s">
        <v>489</v>
      </c>
      <c r="B176" s="27" t="s">
        <v>34</v>
      </c>
      <c r="C176" s="8">
        <v>3</v>
      </c>
      <c r="D176" s="70">
        <v>48703</v>
      </c>
      <c r="E176" s="28">
        <v>5500</v>
      </c>
      <c r="F176" s="29">
        <f t="shared" si="14"/>
        <v>26.565272727272728</v>
      </c>
      <c r="G176" s="30">
        <f t="shared" si="15"/>
        <v>1.312204623569199E-06</v>
      </c>
      <c r="H176" s="7">
        <f t="shared" si="16"/>
        <v>8.85509090909091</v>
      </c>
      <c r="I176" s="7">
        <f t="shared" si="20"/>
        <v>-3.4347272727272706</v>
      </c>
      <c r="J176" s="7">
        <f t="shared" si="17"/>
        <v>0</v>
      </c>
      <c r="K176" s="7">
        <f t="shared" si="18"/>
        <v>0</v>
      </c>
      <c r="L176" s="31">
        <f>$B$509*G176</f>
        <v>59.551637564050516</v>
      </c>
      <c r="M176" s="10">
        <f>$G$509*K176</f>
        <v>0</v>
      </c>
      <c r="N176" s="32">
        <f t="shared" si="19"/>
        <v>59.551637564050516</v>
      </c>
    </row>
    <row r="177" spans="1:14" s="4" customFormat="1" ht="12.75">
      <c r="A177" s="26" t="s">
        <v>490</v>
      </c>
      <c r="B177" s="27" t="s">
        <v>85</v>
      </c>
      <c r="C177" s="64">
        <v>16381</v>
      </c>
      <c r="D177" s="69">
        <v>20743942</v>
      </c>
      <c r="E177" s="28">
        <v>1420400</v>
      </c>
      <c r="F177" s="29">
        <f t="shared" si="14"/>
        <v>239232.9723331456</v>
      </c>
      <c r="G177" s="30">
        <f t="shared" si="15"/>
        <v>0.011817029534331613</v>
      </c>
      <c r="H177" s="7">
        <f t="shared" si="16"/>
        <v>14.604295972965362</v>
      </c>
      <c r="I177" s="7">
        <f t="shared" si="20"/>
        <v>75422.97233314559</v>
      </c>
      <c r="J177" s="7">
        <f t="shared" si="17"/>
        <v>75422.97233314559</v>
      </c>
      <c r="K177" s="7">
        <f t="shared" si="18"/>
        <v>0.01053472671883887</v>
      </c>
      <c r="L177" s="31">
        <f>$B$509*G177</f>
        <v>536290.946756511</v>
      </c>
      <c r="M177" s="10">
        <f>$G$509*K177</f>
        <v>161662.99178716415</v>
      </c>
      <c r="N177" s="32">
        <f t="shared" si="19"/>
        <v>697953.9385436751</v>
      </c>
    </row>
    <row r="178" spans="1:14" s="4" customFormat="1" ht="12.75">
      <c r="A178" s="26" t="s">
        <v>492</v>
      </c>
      <c r="B178" s="27" t="s">
        <v>134</v>
      </c>
      <c r="C178" s="64">
        <v>1737</v>
      </c>
      <c r="D178" s="69">
        <v>3233687</v>
      </c>
      <c r="E178" s="28">
        <v>389150</v>
      </c>
      <c r="F178" s="29">
        <f t="shared" si="14"/>
        <v>14433.802695618657</v>
      </c>
      <c r="G178" s="30">
        <f t="shared" si="15"/>
        <v>0.0007129647351006443</v>
      </c>
      <c r="H178" s="7">
        <f t="shared" si="16"/>
        <v>8.309615829371708</v>
      </c>
      <c r="I178" s="7">
        <f t="shared" si="20"/>
        <v>-2936.1973043813427</v>
      </c>
      <c r="J178" s="7">
        <f t="shared" si="17"/>
        <v>0</v>
      </c>
      <c r="K178" s="7">
        <f t="shared" si="18"/>
        <v>0</v>
      </c>
      <c r="L178" s="31">
        <f>$B$509*G178</f>
        <v>32356.399861765785</v>
      </c>
      <c r="M178" s="10">
        <f>$G$509*K178</f>
        <v>0</v>
      </c>
      <c r="N178" s="32">
        <f t="shared" si="19"/>
        <v>32356.399861765785</v>
      </c>
    </row>
    <row r="179" spans="1:14" s="4" customFormat="1" ht="12.75">
      <c r="A179" s="9" t="s">
        <v>489</v>
      </c>
      <c r="B179" s="27" t="s">
        <v>35</v>
      </c>
      <c r="C179" s="8">
        <v>467</v>
      </c>
      <c r="D179" s="70">
        <v>378175</v>
      </c>
      <c r="E179" s="28">
        <v>18800</v>
      </c>
      <c r="F179" s="29">
        <f t="shared" si="14"/>
        <v>9394.027925531915</v>
      </c>
      <c r="G179" s="30">
        <f t="shared" si="15"/>
        <v>0.0004640225983889858</v>
      </c>
      <c r="H179" s="7">
        <f t="shared" si="16"/>
        <v>20.1156914893617</v>
      </c>
      <c r="I179" s="7">
        <f t="shared" si="20"/>
        <v>4724.027925531915</v>
      </c>
      <c r="J179" s="7">
        <f t="shared" si="17"/>
        <v>4724.027925531915</v>
      </c>
      <c r="K179" s="7">
        <f t="shared" si="18"/>
        <v>0.0006598300447219522</v>
      </c>
      <c r="L179" s="31">
        <f>$B$509*G179</f>
        <v>21058.686354592483</v>
      </c>
      <c r="M179" s="10">
        <f>$G$509*K179</f>
        <v>10125.568697482664</v>
      </c>
      <c r="N179" s="32">
        <f t="shared" si="19"/>
        <v>31184.255052075147</v>
      </c>
    </row>
    <row r="180" spans="1:14" s="4" customFormat="1" ht="12.75">
      <c r="A180" s="26" t="s">
        <v>502</v>
      </c>
      <c r="B180" s="27" t="s">
        <v>506</v>
      </c>
      <c r="C180" s="64">
        <v>109</v>
      </c>
      <c r="D180" s="69">
        <v>269643</v>
      </c>
      <c r="E180" s="28">
        <v>34250</v>
      </c>
      <c r="F180" s="29">
        <f t="shared" si="14"/>
        <v>858.1339270072992</v>
      </c>
      <c r="G180" s="30">
        <f t="shared" si="15"/>
        <v>4.238794452520477E-05</v>
      </c>
      <c r="H180" s="7">
        <f t="shared" si="16"/>
        <v>7.872788321167883</v>
      </c>
      <c r="I180" s="7">
        <f t="shared" si="20"/>
        <v>-231.8660729927007</v>
      </c>
      <c r="J180" s="7">
        <f t="shared" si="17"/>
        <v>0</v>
      </c>
      <c r="K180" s="7">
        <f t="shared" si="18"/>
        <v>0</v>
      </c>
      <c r="L180" s="31">
        <f>$B$509*G180</f>
        <v>1923.6874067582926</v>
      </c>
      <c r="M180" s="10">
        <f>$G$509*K180</f>
        <v>0</v>
      </c>
      <c r="N180" s="32">
        <f t="shared" si="19"/>
        <v>1923.6874067582926</v>
      </c>
    </row>
    <row r="181" spans="1:14" s="4" customFormat="1" ht="12.75">
      <c r="A181" s="26" t="s">
        <v>490</v>
      </c>
      <c r="B181" s="27" t="s">
        <v>86</v>
      </c>
      <c r="C181" s="64">
        <v>7761</v>
      </c>
      <c r="D181" s="69">
        <v>11215939</v>
      </c>
      <c r="E181" s="28">
        <v>845000</v>
      </c>
      <c r="F181" s="29">
        <f t="shared" si="14"/>
        <v>103014.08589230769</v>
      </c>
      <c r="G181" s="30">
        <f t="shared" si="15"/>
        <v>0.0050884310953023025</v>
      </c>
      <c r="H181" s="7">
        <f t="shared" si="16"/>
        <v>13.273300591715977</v>
      </c>
      <c r="I181" s="7">
        <f t="shared" si="20"/>
        <v>25404.085892307692</v>
      </c>
      <c r="J181" s="7">
        <f t="shared" si="17"/>
        <v>25404.085892307692</v>
      </c>
      <c r="K181" s="7">
        <f t="shared" si="18"/>
        <v>0.003548323463510071</v>
      </c>
      <c r="L181" s="31">
        <f>$B$509*G181</f>
        <v>230927.70663531148</v>
      </c>
      <c r="M181" s="10">
        <f>$G$509*K181</f>
        <v>54451.58685643208</v>
      </c>
      <c r="N181" s="32">
        <f t="shared" si="19"/>
        <v>285379.29349174356</v>
      </c>
    </row>
    <row r="182" spans="1:14" s="4" customFormat="1" ht="12.75">
      <c r="A182" s="26" t="s">
        <v>492</v>
      </c>
      <c r="B182" s="27" t="s">
        <v>135</v>
      </c>
      <c r="C182" s="64">
        <v>58</v>
      </c>
      <c r="D182" s="69">
        <v>160888</v>
      </c>
      <c r="E182" s="28">
        <v>30350</v>
      </c>
      <c r="F182" s="29">
        <f t="shared" si="14"/>
        <v>307.4630642504119</v>
      </c>
      <c r="G182" s="30">
        <f t="shared" si="15"/>
        <v>1.5187288255164249E-05</v>
      </c>
      <c r="H182" s="7">
        <f t="shared" si="16"/>
        <v>5.301087314662274</v>
      </c>
      <c r="I182" s="7">
        <f t="shared" si="20"/>
        <v>-272.5369357495881</v>
      </c>
      <c r="J182" s="7">
        <f t="shared" si="17"/>
        <v>0</v>
      </c>
      <c r="K182" s="7">
        <f t="shared" si="18"/>
        <v>0</v>
      </c>
      <c r="L182" s="31">
        <f>$B$509*G182</f>
        <v>689.2430262074957</v>
      </c>
      <c r="M182" s="10">
        <f>$G$509*K182</f>
        <v>0</v>
      </c>
      <c r="N182" s="32">
        <f t="shared" si="19"/>
        <v>689.2430262074957</v>
      </c>
    </row>
    <row r="183" spans="1:14" s="4" customFormat="1" ht="12.75">
      <c r="A183" s="26" t="s">
        <v>497</v>
      </c>
      <c r="B183" s="27" t="s">
        <v>277</v>
      </c>
      <c r="C183" s="64">
        <v>1491</v>
      </c>
      <c r="D183" s="69">
        <v>1128618</v>
      </c>
      <c r="E183" s="28">
        <v>54650</v>
      </c>
      <c r="F183" s="29">
        <f t="shared" si="14"/>
        <v>30791.75549862763</v>
      </c>
      <c r="G183" s="30">
        <f t="shared" si="15"/>
        <v>0.001520973804708219</v>
      </c>
      <c r="H183" s="7">
        <f t="shared" si="16"/>
        <v>20.65174748398902</v>
      </c>
      <c r="I183" s="7">
        <f t="shared" si="20"/>
        <v>15881.755498627628</v>
      </c>
      <c r="J183" s="7">
        <f t="shared" si="17"/>
        <v>15881.755498627628</v>
      </c>
      <c r="K183" s="7">
        <f t="shared" si="18"/>
        <v>0.0022182890546191335</v>
      </c>
      <c r="L183" s="31">
        <f>$B$509*G183</f>
        <v>69026.18626356506</v>
      </c>
      <c r="M183" s="10">
        <f>$G$509*K183</f>
        <v>34041.24803514366</v>
      </c>
      <c r="N183" s="32">
        <f t="shared" si="19"/>
        <v>103067.43429870871</v>
      </c>
    </row>
    <row r="184" spans="1:14" s="4" customFormat="1" ht="12.75">
      <c r="A184" s="9" t="s">
        <v>488</v>
      </c>
      <c r="B184" s="27" t="s">
        <v>2</v>
      </c>
      <c r="C184" s="8">
        <v>4350</v>
      </c>
      <c r="D184" s="70">
        <v>4299848</v>
      </c>
      <c r="E184" s="28">
        <v>310350</v>
      </c>
      <c r="F184" s="29">
        <f t="shared" si="14"/>
        <v>60268.5316578057</v>
      </c>
      <c r="G184" s="30">
        <f t="shared" si="15"/>
        <v>0.002976993562573463</v>
      </c>
      <c r="H184" s="7">
        <f t="shared" si="16"/>
        <v>13.85483486386338</v>
      </c>
      <c r="I184" s="7">
        <f t="shared" si="20"/>
        <v>16768.5316578057</v>
      </c>
      <c r="J184" s="7">
        <f t="shared" si="17"/>
        <v>16768.5316578057</v>
      </c>
      <c r="K184" s="7">
        <f t="shared" si="18"/>
        <v>0.002342149785756311</v>
      </c>
      <c r="L184" s="31">
        <f>$B$509*G184</f>
        <v>135104.57019018216</v>
      </c>
      <c r="M184" s="10">
        <f>$G$509*K184</f>
        <v>35941.980431435826</v>
      </c>
      <c r="N184" s="32">
        <f t="shared" si="19"/>
        <v>171046.550621618</v>
      </c>
    </row>
    <row r="185" spans="1:14" s="4" customFormat="1" ht="12.75">
      <c r="A185" s="26" t="s">
        <v>498</v>
      </c>
      <c r="B185" s="27" t="s">
        <v>318</v>
      </c>
      <c r="C185" s="64">
        <v>1646</v>
      </c>
      <c r="D185" s="69">
        <v>4422603</v>
      </c>
      <c r="E185" s="28">
        <v>288700</v>
      </c>
      <c r="F185" s="29">
        <f t="shared" si="14"/>
        <v>25215.117900935227</v>
      </c>
      <c r="G185" s="30">
        <f t="shared" si="15"/>
        <v>0.0012455130663680764</v>
      </c>
      <c r="H185" s="7">
        <f t="shared" si="16"/>
        <v>15.319026671285071</v>
      </c>
      <c r="I185" s="7">
        <f t="shared" si="20"/>
        <v>8755.117900935227</v>
      </c>
      <c r="J185" s="7">
        <f t="shared" si="17"/>
        <v>8755.117900935227</v>
      </c>
      <c r="K185" s="7">
        <f t="shared" si="18"/>
        <v>0.0012228737694156603</v>
      </c>
      <c r="L185" s="31">
        <f>$B$509*G185</f>
        <v>56524.98198633988</v>
      </c>
      <c r="M185" s="10">
        <f>$G$509*K185</f>
        <v>18765.881395694334</v>
      </c>
      <c r="N185" s="32">
        <f t="shared" si="19"/>
        <v>75290.86338203421</v>
      </c>
    </row>
    <row r="186" spans="1:14" s="4" customFormat="1" ht="12.75">
      <c r="A186" s="26" t="s">
        <v>496</v>
      </c>
      <c r="B186" s="27" t="s">
        <v>229</v>
      </c>
      <c r="C186" s="64">
        <v>830</v>
      </c>
      <c r="D186" s="69">
        <v>1921044</v>
      </c>
      <c r="E186" s="28">
        <v>157000</v>
      </c>
      <c r="F186" s="29">
        <f t="shared" si="14"/>
        <v>10155.837707006369</v>
      </c>
      <c r="G186" s="30">
        <f t="shared" si="15"/>
        <v>0.0005016525646909974</v>
      </c>
      <c r="H186" s="7">
        <f t="shared" si="16"/>
        <v>12.235949044585988</v>
      </c>
      <c r="I186" s="7">
        <f t="shared" si="20"/>
        <v>1855.83770700637</v>
      </c>
      <c r="J186" s="7">
        <f t="shared" si="17"/>
        <v>1855.83770700637</v>
      </c>
      <c r="K186" s="7">
        <f t="shared" si="18"/>
        <v>0.0002592146990902511</v>
      </c>
      <c r="L186" s="31">
        <f>$B$509*G186</f>
        <v>22766.442960928394</v>
      </c>
      <c r="M186" s="10">
        <f>$G$509*K186</f>
        <v>3977.8368142385257</v>
      </c>
      <c r="N186" s="32">
        <f t="shared" si="19"/>
        <v>26744.27977516692</v>
      </c>
    </row>
    <row r="187" spans="1:14" s="4" customFormat="1" ht="12.75">
      <c r="A187" s="26" t="s">
        <v>498</v>
      </c>
      <c r="B187" s="27" t="s">
        <v>319</v>
      </c>
      <c r="C187" s="64">
        <v>1521</v>
      </c>
      <c r="D187" s="69">
        <v>1669237</v>
      </c>
      <c r="E187" s="28">
        <v>125700</v>
      </c>
      <c r="F187" s="29">
        <f t="shared" si="14"/>
        <v>20198.166085918856</v>
      </c>
      <c r="G187" s="30">
        <f t="shared" si="15"/>
        <v>0.0009976982806711922</v>
      </c>
      <c r="H187" s="7">
        <f t="shared" si="16"/>
        <v>13.27953062848051</v>
      </c>
      <c r="I187" s="7">
        <f t="shared" si="20"/>
        <v>4988.166085918855</v>
      </c>
      <c r="J187" s="7">
        <f t="shared" si="17"/>
        <v>4988.166085918855</v>
      </c>
      <c r="K187" s="7">
        <f t="shared" si="18"/>
        <v>0.000696723623025951</v>
      </c>
      <c r="L187" s="31">
        <f>$B$509*G187</f>
        <v>45278.430925810535</v>
      </c>
      <c r="M187" s="10">
        <f>$G$509*K187</f>
        <v>10691.727308478492</v>
      </c>
      <c r="N187" s="32">
        <f t="shared" si="19"/>
        <v>55970.158234289025</v>
      </c>
    </row>
    <row r="188" spans="1:14" s="4" customFormat="1" ht="12.75">
      <c r="A188" s="26" t="s">
        <v>493</v>
      </c>
      <c r="B188" s="27" t="s">
        <v>167</v>
      </c>
      <c r="C188" s="64">
        <v>2381</v>
      </c>
      <c r="D188" s="69">
        <v>3635459</v>
      </c>
      <c r="E188" s="28">
        <v>235250</v>
      </c>
      <c r="F188" s="29">
        <f t="shared" si="14"/>
        <v>36795.017551540914</v>
      </c>
      <c r="G188" s="30">
        <f t="shared" si="15"/>
        <v>0.001817507866421165</v>
      </c>
      <c r="H188" s="7">
        <f t="shared" si="16"/>
        <v>15.45359829968119</v>
      </c>
      <c r="I188" s="7">
        <f t="shared" si="20"/>
        <v>12985.017551540912</v>
      </c>
      <c r="J188" s="7">
        <f t="shared" si="17"/>
        <v>12985.017551540912</v>
      </c>
      <c r="K188" s="7">
        <f t="shared" si="18"/>
        <v>0.0018136862962730787</v>
      </c>
      <c r="L188" s="31">
        <f>$B$509*G188</f>
        <v>82483.75884892327</v>
      </c>
      <c r="M188" s="10">
        <f>$G$509*K188</f>
        <v>27832.326423290822</v>
      </c>
      <c r="N188" s="32">
        <f t="shared" si="19"/>
        <v>110316.0852722141</v>
      </c>
    </row>
    <row r="189" spans="1:14" s="4" customFormat="1" ht="12.75">
      <c r="A189" s="9" t="s">
        <v>489</v>
      </c>
      <c r="B189" s="27" t="s">
        <v>36</v>
      </c>
      <c r="C189" s="8">
        <v>219</v>
      </c>
      <c r="D189" s="70">
        <v>90468</v>
      </c>
      <c r="E189" s="28">
        <v>19300</v>
      </c>
      <c r="F189" s="29">
        <f t="shared" si="14"/>
        <v>1026.5539896373057</v>
      </c>
      <c r="G189" s="30">
        <f t="shared" si="15"/>
        <v>5.070713579245728E-05</v>
      </c>
      <c r="H189" s="7">
        <f t="shared" si="16"/>
        <v>4.6874611398963735</v>
      </c>
      <c r="I189" s="7">
        <f t="shared" si="20"/>
        <v>-1163.446010362694</v>
      </c>
      <c r="J189" s="7">
        <f t="shared" si="17"/>
        <v>0</v>
      </c>
      <c r="K189" s="7">
        <f t="shared" si="18"/>
        <v>0</v>
      </c>
      <c r="L189" s="31">
        <f>$B$509*G189</f>
        <v>2301.2363456012977</v>
      </c>
      <c r="M189" s="10">
        <f>$G$509*K189</f>
        <v>0</v>
      </c>
      <c r="N189" s="32">
        <f t="shared" si="19"/>
        <v>2301.2363456012977</v>
      </c>
    </row>
    <row r="190" spans="1:14" s="4" customFormat="1" ht="12.75">
      <c r="A190" s="9" t="s">
        <v>489</v>
      </c>
      <c r="B190" s="27" t="s">
        <v>37</v>
      </c>
      <c r="C190" s="8">
        <v>118</v>
      </c>
      <c r="D190" s="70">
        <v>93912</v>
      </c>
      <c r="E190" s="28">
        <v>7850</v>
      </c>
      <c r="F190" s="29">
        <f t="shared" si="14"/>
        <v>1411.6708280254777</v>
      </c>
      <c r="G190" s="30">
        <f t="shared" si="15"/>
        <v>6.9730170155229E-05</v>
      </c>
      <c r="H190" s="7">
        <f t="shared" si="16"/>
        <v>11.963312101910828</v>
      </c>
      <c r="I190" s="7">
        <f t="shared" si="20"/>
        <v>231.67082802547776</v>
      </c>
      <c r="J190" s="7">
        <f t="shared" si="17"/>
        <v>231.67082802547776</v>
      </c>
      <c r="K190" s="7">
        <f t="shared" si="18"/>
        <v>3.235869373054365E-05</v>
      </c>
      <c r="L190" s="31">
        <f>$B$509*G190</f>
        <v>3164.556613943973</v>
      </c>
      <c r="M190" s="10">
        <f>$G$509*K190</f>
        <v>496.5675312155433</v>
      </c>
      <c r="N190" s="32">
        <f t="shared" si="19"/>
        <v>3661.124145159516</v>
      </c>
    </row>
    <row r="191" spans="1:14" s="4" customFormat="1" ht="12.75">
      <c r="A191" s="26" t="s">
        <v>497</v>
      </c>
      <c r="B191" s="27" t="s">
        <v>278</v>
      </c>
      <c r="C191" s="64">
        <v>7257</v>
      </c>
      <c r="D191" s="69">
        <v>9215292</v>
      </c>
      <c r="E191" s="28">
        <v>599300</v>
      </c>
      <c r="F191" s="29">
        <f t="shared" si="14"/>
        <v>111589.14407475387</v>
      </c>
      <c r="G191" s="30">
        <f t="shared" si="15"/>
        <v>0.005512000283162696</v>
      </c>
      <c r="H191" s="7">
        <f t="shared" si="16"/>
        <v>15.376759552811613</v>
      </c>
      <c r="I191" s="7">
        <f t="shared" si="20"/>
        <v>39019.14407475388</v>
      </c>
      <c r="J191" s="7">
        <f t="shared" si="17"/>
        <v>39019.14407475388</v>
      </c>
      <c r="K191" s="7">
        <f t="shared" si="18"/>
        <v>0.005450010877519994</v>
      </c>
      <c r="L191" s="31">
        <f>$B$509*G191</f>
        <v>250150.50032594136</v>
      </c>
      <c r="M191" s="10">
        <f>$G$509*K191</f>
        <v>83634.35400340223</v>
      </c>
      <c r="N191" s="32">
        <f t="shared" si="19"/>
        <v>333784.8543293436</v>
      </c>
    </row>
    <row r="192" spans="1:14" s="4" customFormat="1" ht="12.75">
      <c r="A192" s="26" t="s">
        <v>492</v>
      </c>
      <c r="B192" s="27" t="s">
        <v>136</v>
      </c>
      <c r="C192" s="64">
        <v>2394</v>
      </c>
      <c r="D192" s="69">
        <v>3364508</v>
      </c>
      <c r="E192" s="28">
        <v>330550</v>
      </c>
      <c r="F192" s="29">
        <f t="shared" si="14"/>
        <v>24367.36394494025</v>
      </c>
      <c r="G192" s="30">
        <f t="shared" si="15"/>
        <v>0.0012036378455816683</v>
      </c>
      <c r="H192" s="7">
        <f t="shared" si="16"/>
        <v>10.178514596883982</v>
      </c>
      <c r="I192" s="7">
        <f t="shared" si="20"/>
        <v>427.3639449402531</v>
      </c>
      <c r="J192" s="7">
        <f t="shared" si="17"/>
        <v>427.3639449402531</v>
      </c>
      <c r="K192" s="7">
        <f t="shared" si="18"/>
        <v>5.9692189662643864E-05</v>
      </c>
      <c r="L192" s="31">
        <f>$B$509*G192</f>
        <v>54624.5634644147</v>
      </c>
      <c r="M192" s="10">
        <f>$G$509*K192</f>
        <v>916.0197720110824</v>
      </c>
      <c r="N192" s="32">
        <f t="shared" si="19"/>
        <v>55540.58323642578</v>
      </c>
    </row>
    <row r="193" spans="1:14" s="4" customFormat="1" ht="12.75">
      <c r="A193" s="26" t="s">
        <v>496</v>
      </c>
      <c r="B193" s="27" t="s">
        <v>230</v>
      </c>
      <c r="C193" s="64">
        <v>238</v>
      </c>
      <c r="D193" s="69">
        <v>352379</v>
      </c>
      <c r="E193" s="28">
        <v>41600</v>
      </c>
      <c r="F193" s="29">
        <f t="shared" si="14"/>
        <v>2016.0144711538462</v>
      </c>
      <c r="G193" s="30">
        <f t="shared" si="15"/>
        <v>9.958201963101313E-05</v>
      </c>
      <c r="H193" s="7">
        <f t="shared" si="16"/>
        <v>8.470649038461538</v>
      </c>
      <c r="I193" s="7">
        <f t="shared" si="20"/>
        <v>-363.985528846154</v>
      </c>
      <c r="J193" s="7">
        <f t="shared" si="17"/>
        <v>0</v>
      </c>
      <c r="K193" s="7">
        <f t="shared" si="18"/>
        <v>0</v>
      </c>
      <c r="L193" s="31">
        <f>$B$509*G193</f>
        <v>4519.319803059302</v>
      </c>
      <c r="M193" s="10">
        <f>$G$509*K193</f>
        <v>0</v>
      </c>
      <c r="N193" s="32">
        <f t="shared" si="19"/>
        <v>4519.319803059302</v>
      </c>
    </row>
    <row r="194" spans="1:14" s="4" customFormat="1" ht="12.75">
      <c r="A194" s="26" t="s">
        <v>500</v>
      </c>
      <c r="B194" s="27" t="s">
        <v>353</v>
      </c>
      <c r="C194" s="64">
        <v>939</v>
      </c>
      <c r="D194" s="69">
        <v>756916</v>
      </c>
      <c r="E194" s="28">
        <v>53500</v>
      </c>
      <c r="F194" s="29">
        <f t="shared" si="14"/>
        <v>13284.936897196261</v>
      </c>
      <c r="G194" s="30">
        <f t="shared" si="15"/>
        <v>0.0006562159477636073</v>
      </c>
      <c r="H194" s="7">
        <f t="shared" si="16"/>
        <v>14.14796261682243</v>
      </c>
      <c r="I194" s="7">
        <f t="shared" si="20"/>
        <v>3894.9368971962613</v>
      </c>
      <c r="J194" s="7">
        <f t="shared" si="17"/>
        <v>3894.9368971962613</v>
      </c>
      <c r="K194" s="7">
        <f t="shared" si="18"/>
        <v>0.0005440265018706077</v>
      </c>
      <c r="L194" s="31">
        <f>$B$509*G194</f>
        <v>29780.975911115158</v>
      </c>
      <c r="M194" s="10">
        <f>$G$509*K194</f>
        <v>8348.479675949426</v>
      </c>
      <c r="N194" s="32">
        <f t="shared" si="19"/>
        <v>38129.455587064585</v>
      </c>
    </row>
    <row r="195" spans="1:14" s="4" customFormat="1" ht="12.75">
      <c r="A195" s="26" t="s">
        <v>490</v>
      </c>
      <c r="B195" s="27" t="s">
        <v>87</v>
      </c>
      <c r="C195" s="64">
        <v>4740</v>
      </c>
      <c r="D195" s="69">
        <v>10180956</v>
      </c>
      <c r="E195" s="28">
        <v>1797900</v>
      </c>
      <c r="F195" s="29">
        <f t="shared" si="14"/>
        <v>26841.165493075256</v>
      </c>
      <c r="G195" s="30">
        <f t="shared" si="15"/>
        <v>0.0013258324815103564</v>
      </c>
      <c r="H195" s="7">
        <f t="shared" si="16"/>
        <v>5.662693141998999</v>
      </c>
      <c r="I195" s="7">
        <f t="shared" si="20"/>
        <v>-20558.834506924744</v>
      </c>
      <c r="J195" s="7">
        <f t="shared" si="17"/>
        <v>0</v>
      </c>
      <c r="K195" s="7">
        <f t="shared" si="18"/>
        <v>0</v>
      </c>
      <c r="L195" s="31">
        <f>$B$509*G195</f>
        <v>60170.109136478546</v>
      </c>
      <c r="M195" s="10">
        <f>$G$509*K195</f>
        <v>0</v>
      </c>
      <c r="N195" s="32">
        <f t="shared" si="19"/>
        <v>60170.109136478546</v>
      </c>
    </row>
    <row r="196" spans="1:14" s="4" customFormat="1" ht="12.75">
      <c r="A196" s="26" t="s">
        <v>502</v>
      </c>
      <c r="B196" s="27" t="s">
        <v>417</v>
      </c>
      <c r="C196" s="64">
        <v>1004</v>
      </c>
      <c r="D196" s="69">
        <v>1551584</v>
      </c>
      <c r="E196" s="28">
        <v>109400</v>
      </c>
      <c r="F196" s="29">
        <f t="shared" si="14"/>
        <v>14239.399780621572</v>
      </c>
      <c r="G196" s="30">
        <f t="shared" si="15"/>
        <v>0.0007033621081480283</v>
      </c>
      <c r="H196" s="7">
        <f t="shared" si="16"/>
        <v>14.182669104204754</v>
      </c>
      <c r="I196" s="7">
        <f t="shared" si="20"/>
        <v>4199.399780621573</v>
      </c>
      <c r="J196" s="7">
        <f t="shared" si="17"/>
        <v>4199.399780621573</v>
      </c>
      <c r="K196" s="7">
        <f t="shared" si="18"/>
        <v>0.0005865524481930096</v>
      </c>
      <c r="L196" s="31">
        <f>$B$509*G196</f>
        <v>31920.60490290523</v>
      </c>
      <c r="M196" s="10">
        <f>$G$509*K196</f>
        <v>9001.071043010306</v>
      </c>
      <c r="N196" s="32">
        <f t="shared" si="19"/>
        <v>40921.67594591554</v>
      </c>
    </row>
    <row r="197" spans="1:14" s="4" customFormat="1" ht="12.75">
      <c r="A197" s="26" t="s">
        <v>490</v>
      </c>
      <c r="B197" s="27" t="s">
        <v>88</v>
      </c>
      <c r="C197" s="64">
        <v>2730</v>
      </c>
      <c r="D197" s="69">
        <v>5532848</v>
      </c>
      <c r="E197" s="28">
        <v>477250</v>
      </c>
      <c r="F197" s="29">
        <f t="shared" si="14"/>
        <v>31649.39767417496</v>
      </c>
      <c r="G197" s="30">
        <f t="shared" si="15"/>
        <v>0.0015633374589298368</v>
      </c>
      <c r="H197" s="7">
        <f t="shared" si="16"/>
        <v>11.59318596123625</v>
      </c>
      <c r="I197" s="7">
        <f t="shared" si="20"/>
        <v>4349.397674174962</v>
      </c>
      <c r="J197" s="7">
        <f t="shared" si="17"/>
        <v>4349.397674174962</v>
      </c>
      <c r="K197" s="7">
        <f t="shared" si="18"/>
        <v>0.0006075034498322277</v>
      </c>
      <c r="L197" s="31">
        <f>$B$509*G197</f>
        <v>70948.77130615732</v>
      </c>
      <c r="M197" s="10">
        <f>$G$509*K197</f>
        <v>9322.579298167693</v>
      </c>
      <c r="N197" s="32">
        <f t="shared" si="19"/>
        <v>80271.35060432501</v>
      </c>
    </row>
    <row r="198" spans="1:14" s="4" customFormat="1" ht="12.75">
      <c r="A198" s="26" t="s">
        <v>496</v>
      </c>
      <c r="B198" s="27" t="s">
        <v>231</v>
      </c>
      <c r="C198" s="64">
        <v>1185</v>
      </c>
      <c r="D198" s="69">
        <v>1743033</v>
      </c>
      <c r="E198" s="28">
        <v>111200</v>
      </c>
      <c r="F198" s="29">
        <f t="shared" si="14"/>
        <v>18574.587275179856</v>
      </c>
      <c r="G198" s="30">
        <f t="shared" si="15"/>
        <v>0.0009175008121922222</v>
      </c>
      <c r="H198" s="7">
        <f t="shared" si="16"/>
        <v>15.674757194244604</v>
      </c>
      <c r="I198" s="7">
        <f t="shared" si="20"/>
        <v>6724.587275179856</v>
      </c>
      <c r="J198" s="7">
        <f t="shared" si="17"/>
        <v>6724.587275179856</v>
      </c>
      <c r="K198" s="7">
        <f t="shared" si="18"/>
        <v>0.0009392587834922651</v>
      </c>
      <c r="L198" s="31">
        <f>$B$509*G198</f>
        <v>41638.83806762996</v>
      </c>
      <c r="M198" s="10">
        <f>$G$509*K198</f>
        <v>14413.604553234003</v>
      </c>
      <c r="N198" s="32">
        <f t="shared" si="19"/>
        <v>56052.44262086396</v>
      </c>
    </row>
    <row r="199" spans="1:14" s="4" customFormat="1" ht="12.75">
      <c r="A199" s="26" t="s">
        <v>500</v>
      </c>
      <c r="B199" s="27" t="s">
        <v>354</v>
      </c>
      <c r="C199" s="64">
        <v>1782</v>
      </c>
      <c r="D199" s="69">
        <v>2223455</v>
      </c>
      <c r="E199" s="28">
        <v>116450</v>
      </c>
      <c r="F199" s="29">
        <f aca="true" t="shared" si="21" ref="F199:F262">(C199*D199)/E199</f>
        <v>34024.87599828252</v>
      </c>
      <c r="G199" s="30">
        <f aca="true" t="shared" si="22" ref="G199:G262">F199/$F$500</f>
        <v>0.0016806753711765357</v>
      </c>
      <c r="H199" s="7">
        <f aca="true" t="shared" si="23" ref="H199:H262">D199/E199</f>
        <v>19.093645341348218</v>
      </c>
      <c r="I199" s="7">
        <f t="shared" si="20"/>
        <v>16204.875998282523</v>
      </c>
      <c r="J199" s="7">
        <f aca="true" t="shared" si="24" ref="J199:J262">IF(I199&gt;0,I199,0)</f>
        <v>16204.875998282523</v>
      </c>
      <c r="K199" s="7">
        <f aca="true" t="shared" si="25" ref="K199:K262">J199/$J$500</f>
        <v>0.0022634210091923832</v>
      </c>
      <c r="L199" s="31">
        <f>$B$509*G199</f>
        <v>76273.90482354374</v>
      </c>
      <c r="M199" s="10">
        <f>$G$509*K199</f>
        <v>34733.830481394165</v>
      </c>
      <c r="N199" s="32">
        <f aca="true" t="shared" si="26" ref="N199:N262">L199+M199</f>
        <v>111007.7353049379</v>
      </c>
    </row>
    <row r="200" spans="1:14" s="4" customFormat="1" ht="12.75">
      <c r="A200" s="9" t="s">
        <v>489</v>
      </c>
      <c r="B200" s="27" t="s">
        <v>38</v>
      </c>
      <c r="C200" s="8">
        <v>121</v>
      </c>
      <c r="D200" s="70">
        <v>184110</v>
      </c>
      <c r="E200" s="28">
        <v>9800</v>
      </c>
      <c r="F200" s="29">
        <f t="shared" si="21"/>
        <v>2273.194897959184</v>
      </c>
      <c r="G200" s="30">
        <f t="shared" si="22"/>
        <v>0.00011228557244637737</v>
      </c>
      <c r="H200" s="7">
        <f t="shared" si="23"/>
        <v>18.786734693877552</v>
      </c>
      <c r="I200" s="7">
        <f aca="true" t="shared" si="27" ref="I200:I263">(H200-10)*C200</f>
        <v>1063.194897959184</v>
      </c>
      <c r="J200" s="7">
        <f t="shared" si="24"/>
        <v>1063.194897959184</v>
      </c>
      <c r="K200" s="7">
        <f t="shared" si="25"/>
        <v>0.00014850207241092235</v>
      </c>
      <c r="L200" s="31">
        <f>$B$509*G200</f>
        <v>5095.843738006746</v>
      </c>
      <c r="M200" s="10">
        <f>$G$509*K200</f>
        <v>2278.871579042713</v>
      </c>
      <c r="N200" s="32">
        <f t="shared" si="26"/>
        <v>7374.715317049459</v>
      </c>
    </row>
    <row r="201" spans="1:14" s="4" customFormat="1" ht="12.75">
      <c r="A201" s="26" t="s">
        <v>496</v>
      </c>
      <c r="B201" s="27" t="s">
        <v>232</v>
      </c>
      <c r="C201" s="64">
        <v>1416</v>
      </c>
      <c r="D201" s="69">
        <v>1125526</v>
      </c>
      <c r="E201" s="28">
        <v>82750</v>
      </c>
      <c r="F201" s="29">
        <f t="shared" si="21"/>
        <v>19259.756084592143</v>
      </c>
      <c r="G201" s="30">
        <f t="shared" si="22"/>
        <v>0.0009513450602399067</v>
      </c>
      <c r="H201" s="7">
        <f t="shared" si="23"/>
        <v>13.601522658610271</v>
      </c>
      <c r="I201" s="7">
        <f t="shared" si="27"/>
        <v>5099.756084592144</v>
      </c>
      <c r="J201" s="7">
        <f t="shared" si="24"/>
        <v>5099.756084592144</v>
      </c>
      <c r="K201" s="7">
        <f t="shared" si="25"/>
        <v>0.0007123099902057828</v>
      </c>
      <c r="L201" s="31">
        <f>$B$509*G201</f>
        <v>43174.787840373036</v>
      </c>
      <c r="M201" s="10">
        <f>$G$509*K201</f>
        <v>10930.911372444662</v>
      </c>
      <c r="N201" s="32">
        <f t="shared" si="26"/>
        <v>54105.69921281769</v>
      </c>
    </row>
    <row r="202" spans="1:14" s="4" customFormat="1" ht="12.75">
      <c r="A202" s="26" t="s">
        <v>497</v>
      </c>
      <c r="B202" s="27" t="s">
        <v>279</v>
      </c>
      <c r="C202" s="64">
        <v>5416</v>
      </c>
      <c r="D202" s="69">
        <v>4952439</v>
      </c>
      <c r="E202" s="28">
        <v>448750</v>
      </c>
      <c r="F202" s="29">
        <f t="shared" si="21"/>
        <v>59771.38634874652</v>
      </c>
      <c r="G202" s="30">
        <f t="shared" si="22"/>
        <v>0.0029524368271756944</v>
      </c>
      <c r="H202" s="7">
        <f t="shared" si="23"/>
        <v>11.036075766016713</v>
      </c>
      <c r="I202" s="7">
        <f t="shared" si="27"/>
        <v>5611.3863487465205</v>
      </c>
      <c r="J202" s="7">
        <f t="shared" si="24"/>
        <v>5611.3863487465205</v>
      </c>
      <c r="K202" s="7">
        <f t="shared" si="25"/>
        <v>0.0007837721037664418</v>
      </c>
      <c r="L202" s="31">
        <f>$B$509*G202</f>
        <v>133990.1145786888</v>
      </c>
      <c r="M202" s="10">
        <f>$G$509*K202</f>
        <v>12027.54912926381</v>
      </c>
      <c r="N202" s="32">
        <f t="shared" si="26"/>
        <v>146017.66370795263</v>
      </c>
    </row>
    <row r="203" spans="1:14" s="4" customFormat="1" ht="12.75">
      <c r="A203" s="9" t="s">
        <v>489</v>
      </c>
      <c r="B203" s="27" t="s">
        <v>39</v>
      </c>
      <c r="C203" s="8">
        <v>83</v>
      </c>
      <c r="D203" s="70">
        <v>96184</v>
      </c>
      <c r="E203" s="28">
        <v>9300</v>
      </c>
      <c r="F203" s="29">
        <f t="shared" si="21"/>
        <v>858.4163440860215</v>
      </c>
      <c r="G203" s="30">
        <f t="shared" si="22"/>
        <v>4.2401894654769745E-05</v>
      </c>
      <c r="H203" s="7">
        <f t="shared" si="23"/>
        <v>10.342365591397849</v>
      </c>
      <c r="I203" s="7">
        <f t="shared" si="27"/>
        <v>28.41634408602146</v>
      </c>
      <c r="J203" s="7">
        <f t="shared" si="24"/>
        <v>28.41634408602146</v>
      </c>
      <c r="K203" s="7">
        <f t="shared" si="25"/>
        <v>3.969061547620449E-06</v>
      </c>
      <c r="L203" s="31">
        <f>$B$509*G203</f>
        <v>1924.3205039482455</v>
      </c>
      <c r="M203" s="10">
        <f>$G$509*K203</f>
        <v>60.908116698297796</v>
      </c>
      <c r="N203" s="32">
        <f t="shared" si="26"/>
        <v>1985.2286206465433</v>
      </c>
    </row>
    <row r="204" spans="1:14" s="4" customFormat="1" ht="12.75">
      <c r="A204" s="26" t="s">
        <v>500</v>
      </c>
      <c r="B204" s="27" t="s">
        <v>355</v>
      </c>
      <c r="C204" s="64">
        <v>73</v>
      </c>
      <c r="D204" s="69">
        <v>133183</v>
      </c>
      <c r="E204" s="28">
        <v>8600</v>
      </c>
      <c r="F204" s="29">
        <f t="shared" si="21"/>
        <v>1130.5068604651162</v>
      </c>
      <c r="G204" s="30">
        <f t="shared" si="22"/>
        <v>5.584193862824766E-05</v>
      </c>
      <c r="H204" s="7">
        <f t="shared" si="23"/>
        <v>15.48639534883721</v>
      </c>
      <c r="I204" s="7">
        <f t="shared" si="27"/>
        <v>400.5068604651163</v>
      </c>
      <c r="J204" s="7">
        <f t="shared" si="24"/>
        <v>400.5068604651163</v>
      </c>
      <c r="K204" s="7">
        <f t="shared" si="25"/>
        <v>5.594091817786842E-05</v>
      </c>
      <c r="L204" s="31">
        <f>$B$509*G204</f>
        <v>2534.268535815739</v>
      </c>
      <c r="M204" s="10">
        <f>$G$509*K204</f>
        <v>858.4538011586826</v>
      </c>
      <c r="N204" s="32">
        <f t="shared" si="26"/>
        <v>3392.7223369744215</v>
      </c>
    </row>
    <row r="205" spans="1:14" s="4" customFormat="1" ht="12.75">
      <c r="A205" s="26" t="s">
        <v>496</v>
      </c>
      <c r="B205" s="27" t="s">
        <v>233</v>
      </c>
      <c r="C205" s="64">
        <v>1620</v>
      </c>
      <c r="D205" s="69">
        <v>1953159</v>
      </c>
      <c r="E205" s="28">
        <v>144650</v>
      </c>
      <c r="F205" s="29">
        <f t="shared" si="21"/>
        <v>21874.3005876253</v>
      </c>
      <c r="G205" s="30">
        <f t="shared" si="22"/>
        <v>0.0010804917631790925</v>
      </c>
      <c r="H205" s="7">
        <f t="shared" si="23"/>
        <v>13.502654683719323</v>
      </c>
      <c r="I205" s="7">
        <f t="shared" si="27"/>
        <v>5674.300587625303</v>
      </c>
      <c r="J205" s="7">
        <f t="shared" si="24"/>
        <v>5674.300587625303</v>
      </c>
      <c r="K205" s="7">
        <f t="shared" si="25"/>
        <v>0.0007925596693158898</v>
      </c>
      <c r="L205" s="31">
        <f>$B$509*G205</f>
        <v>49035.838402066096</v>
      </c>
      <c r="M205" s="10">
        <f>$G$509*K205</f>
        <v>12162.400670757443</v>
      </c>
      <c r="N205" s="32">
        <f t="shared" si="26"/>
        <v>61198.23907282354</v>
      </c>
    </row>
    <row r="206" spans="1:14" s="4" customFormat="1" ht="12.75">
      <c r="A206" s="9" t="s">
        <v>489</v>
      </c>
      <c r="B206" s="27" t="s">
        <v>40</v>
      </c>
      <c r="C206" s="8">
        <v>1309</v>
      </c>
      <c r="D206" s="70">
        <v>747881</v>
      </c>
      <c r="E206" s="28">
        <v>57650</v>
      </c>
      <c r="F206" s="29">
        <f t="shared" si="21"/>
        <v>16981.374310494364</v>
      </c>
      <c r="G206" s="30">
        <f t="shared" si="22"/>
        <v>0.0008388032795128608</v>
      </c>
      <c r="H206" s="7">
        <f t="shared" si="23"/>
        <v>12.97278404163053</v>
      </c>
      <c r="I206" s="7">
        <f t="shared" si="27"/>
        <v>3891.374310494363</v>
      </c>
      <c r="J206" s="7">
        <f t="shared" si="24"/>
        <v>3891.374310494363</v>
      </c>
      <c r="K206" s="7">
        <f t="shared" si="25"/>
        <v>0.0005435288964838709</v>
      </c>
      <c r="L206" s="31">
        <f>$B$509*G206</f>
        <v>38067.316630250105</v>
      </c>
      <c r="M206" s="10">
        <f>$G$509*K206</f>
        <v>8340.84356181982</v>
      </c>
      <c r="N206" s="32">
        <f t="shared" si="26"/>
        <v>46408.160192069925</v>
      </c>
    </row>
    <row r="207" spans="1:14" s="4" customFormat="1" ht="12.75">
      <c r="A207" s="26" t="s">
        <v>497</v>
      </c>
      <c r="B207" s="27" t="s">
        <v>280</v>
      </c>
      <c r="C207" s="64">
        <v>3076</v>
      </c>
      <c r="D207" s="69">
        <v>3883283</v>
      </c>
      <c r="E207" s="28">
        <v>273950</v>
      </c>
      <c r="F207" s="29">
        <f t="shared" si="21"/>
        <v>43602.76878262457</v>
      </c>
      <c r="G207" s="30">
        <f t="shared" si="22"/>
        <v>0.002153780064084915</v>
      </c>
      <c r="H207" s="7">
        <f t="shared" si="23"/>
        <v>14.175152400073006</v>
      </c>
      <c r="I207" s="7">
        <f t="shared" si="27"/>
        <v>12842.768782624567</v>
      </c>
      <c r="J207" s="7">
        <f t="shared" si="24"/>
        <v>12842.768782624567</v>
      </c>
      <c r="K207" s="7">
        <f t="shared" si="25"/>
        <v>0.0017938176559865915</v>
      </c>
      <c r="L207" s="31">
        <f>$B$509*G207</f>
        <v>97744.76287104662</v>
      </c>
      <c r="M207" s="10">
        <f>$G$509*K207</f>
        <v>27527.427784988933</v>
      </c>
      <c r="N207" s="32">
        <f t="shared" si="26"/>
        <v>125272.19065603556</v>
      </c>
    </row>
    <row r="208" spans="1:14" s="4" customFormat="1" ht="12.75">
      <c r="A208" s="26" t="s">
        <v>503</v>
      </c>
      <c r="B208" s="27" t="s">
        <v>449</v>
      </c>
      <c r="C208" s="64">
        <v>4281</v>
      </c>
      <c r="D208" s="69">
        <v>4119492</v>
      </c>
      <c r="E208" s="28">
        <v>409850</v>
      </c>
      <c r="F208" s="29">
        <f t="shared" si="21"/>
        <v>43029.26741978773</v>
      </c>
      <c r="G208" s="30">
        <f t="shared" si="22"/>
        <v>0.0021254516841106657</v>
      </c>
      <c r="H208" s="7">
        <f t="shared" si="23"/>
        <v>10.05121873856289</v>
      </c>
      <c r="I208" s="7">
        <f t="shared" si="27"/>
        <v>219.26741978772995</v>
      </c>
      <c r="J208" s="7">
        <f t="shared" si="24"/>
        <v>219.26741978772995</v>
      </c>
      <c r="K208" s="7">
        <f t="shared" si="25"/>
        <v>3.062624389298341E-05</v>
      </c>
      <c r="L208" s="31">
        <f>$B$509*G208</f>
        <v>96459.13913012842</v>
      </c>
      <c r="M208" s="10">
        <f>$G$509*K208</f>
        <v>469.9818369364188</v>
      </c>
      <c r="N208" s="32">
        <f t="shared" si="26"/>
        <v>96929.12096706484</v>
      </c>
    </row>
    <row r="209" spans="1:14" s="4" customFormat="1" ht="12.75">
      <c r="A209" s="26" t="s">
        <v>494</v>
      </c>
      <c r="B209" s="27" t="s">
        <v>190</v>
      </c>
      <c r="C209" s="64">
        <v>1536</v>
      </c>
      <c r="D209" s="69">
        <v>2478994</v>
      </c>
      <c r="E209" s="28">
        <v>180050</v>
      </c>
      <c r="F209" s="29">
        <f t="shared" si="21"/>
        <v>21148.20763121355</v>
      </c>
      <c r="G209" s="30">
        <f t="shared" si="22"/>
        <v>0.001044626046898816</v>
      </c>
      <c r="H209" s="7">
        <f t="shared" si="23"/>
        <v>13.76836434323799</v>
      </c>
      <c r="I209" s="7">
        <f t="shared" si="27"/>
        <v>5788.207631213551</v>
      </c>
      <c r="J209" s="7">
        <f t="shared" si="24"/>
        <v>5788.207631213551</v>
      </c>
      <c r="K209" s="7">
        <f t="shared" si="25"/>
        <v>0.0008084696704525822</v>
      </c>
      <c r="L209" s="31">
        <f>$B$509*G209</f>
        <v>47408.14855969339</v>
      </c>
      <c r="M209" s="10">
        <f>$G$509*K209</f>
        <v>12406.551131584809</v>
      </c>
      <c r="N209" s="32">
        <f t="shared" si="26"/>
        <v>59814.699691278205</v>
      </c>
    </row>
    <row r="210" spans="1:14" s="4" customFormat="1" ht="12.75">
      <c r="A210" s="9" t="s">
        <v>489</v>
      </c>
      <c r="B210" s="27" t="s">
        <v>41</v>
      </c>
      <c r="C210" s="8">
        <v>6123</v>
      </c>
      <c r="D210" s="70">
        <v>5237709</v>
      </c>
      <c r="E210" s="28">
        <v>288300</v>
      </c>
      <c r="F210" s="29">
        <f t="shared" si="21"/>
        <v>111240.00071800208</v>
      </c>
      <c r="G210" s="30">
        <f t="shared" si="22"/>
        <v>0.005494754176498494</v>
      </c>
      <c r="H210" s="7">
        <f t="shared" si="23"/>
        <v>18.167565036420395</v>
      </c>
      <c r="I210" s="7">
        <f t="shared" si="27"/>
        <v>50010.000718002084</v>
      </c>
      <c r="J210" s="7">
        <f t="shared" si="24"/>
        <v>50010.000718002084</v>
      </c>
      <c r="K210" s="7">
        <f t="shared" si="25"/>
        <v>0.006985162139275175</v>
      </c>
      <c r="L210" s="31">
        <f>$B$509*G210</f>
        <v>249367.82217117006</v>
      </c>
      <c r="M210" s="10">
        <f>$G$509*K210</f>
        <v>107192.35910830698</v>
      </c>
      <c r="N210" s="32">
        <f t="shared" si="26"/>
        <v>356560.181279477</v>
      </c>
    </row>
    <row r="211" spans="1:14" s="4" customFormat="1" ht="12.75">
      <c r="A211" s="26" t="s">
        <v>497</v>
      </c>
      <c r="B211" s="27" t="s">
        <v>281</v>
      </c>
      <c r="C211" s="64">
        <v>1241</v>
      </c>
      <c r="D211" s="69">
        <v>1111087</v>
      </c>
      <c r="E211" s="28">
        <v>64150</v>
      </c>
      <c r="F211" s="29">
        <f t="shared" si="21"/>
        <v>21494.294107560407</v>
      </c>
      <c r="G211" s="30">
        <f t="shared" si="22"/>
        <v>0.0010617211574621226</v>
      </c>
      <c r="H211" s="7">
        <f t="shared" si="23"/>
        <v>17.320140296180828</v>
      </c>
      <c r="I211" s="7">
        <f t="shared" si="27"/>
        <v>9084.294107560407</v>
      </c>
      <c r="J211" s="7">
        <f t="shared" si="24"/>
        <v>9084.294107560407</v>
      </c>
      <c r="K211" s="7">
        <f t="shared" si="25"/>
        <v>0.0012688515567113269</v>
      </c>
      <c r="L211" s="31">
        <f>$B$509*G211</f>
        <v>48183.97407508773</v>
      </c>
      <c r="M211" s="10">
        <f>$G$509*K211</f>
        <v>19471.44375609988</v>
      </c>
      <c r="N211" s="32">
        <f t="shared" si="26"/>
        <v>67655.41783118762</v>
      </c>
    </row>
    <row r="212" spans="1:14" s="4" customFormat="1" ht="12.75">
      <c r="A212" s="26" t="s">
        <v>497</v>
      </c>
      <c r="B212" s="27" t="s">
        <v>282</v>
      </c>
      <c r="C212" s="64">
        <v>1536</v>
      </c>
      <c r="D212" s="69">
        <v>1092518</v>
      </c>
      <c r="E212" s="28">
        <v>93000</v>
      </c>
      <c r="F212" s="29">
        <f t="shared" si="21"/>
        <v>18044.168258064517</v>
      </c>
      <c r="G212" s="30">
        <f t="shared" si="22"/>
        <v>0.0008913005057307259</v>
      </c>
      <c r="H212" s="7">
        <f t="shared" si="23"/>
        <v>11.747505376344087</v>
      </c>
      <c r="I212" s="7">
        <f t="shared" si="27"/>
        <v>2684.1682580645174</v>
      </c>
      <c r="J212" s="7">
        <f t="shared" si="24"/>
        <v>2684.1682580645174</v>
      </c>
      <c r="K212" s="7">
        <f t="shared" si="25"/>
        <v>0.00037491202204536795</v>
      </c>
      <c r="L212" s="31">
        <f>$B$509*G212</f>
        <v>40449.792452001704</v>
      </c>
      <c r="M212" s="10">
        <f>$G$509*K212</f>
        <v>5753.295814730897</v>
      </c>
      <c r="N212" s="32">
        <f t="shared" si="26"/>
        <v>46203.0882667326</v>
      </c>
    </row>
    <row r="213" spans="1:14" s="4" customFormat="1" ht="12.75">
      <c r="A213" s="26" t="s">
        <v>502</v>
      </c>
      <c r="B213" s="27" t="s">
        <v>476</v>
      </c>
      <c r="C213" s="64">
        <v>718</v>
      </c>
      <c r="D213" s="69">
        <v>39524.651330917295</v>
      </c>
      <c r="E213" s="28">
        <v>2937.5</v>
      </c>
      <c r="F213" s="29">
        <f t="shared" si="21"/>
        <v>9660.833925310168</v>
      </c>
      <c r="G213" s="30">
        <f t="shared" si="22"/>
        <v>0.0004772016110834649</v>
      </c>
      <c r="H213" s="7">
        <f t="shared" si="23"/>
        <v>13.455200453078229</v>
      </c>
      <c r="I213" s="7">
        <f t="shared" si="27"/>
        <v>2480.833925310168</v>
      </c>
      <c r="J213" s="7">
        <f t="shared" si="24"/>
        <v>2480.833925310168</v>
      </c>
      <c r="K213" s="7">
        <f t="shared" si="25"/>
        <v>0.0003465112369548133</v>
      </c>
      <c r="L213" s="31">
        <f>$B$509*G213</f>
        <v>21656.788032743025</v>
      </c>
      <c r="M213" s="10">
        <f>$G$509*K213</f>
        <v>5317.465250789186</v>
      </c>
      <c r="N213" s="32">
        <f t="shared" si="26"/>
        <v>26974.253283532213</v>
      </c>
    </row>
    <row r="214" spans="1:14" s="4" customFormat="1" ht="12.75">
      <c r="A214" s="26" t="s">
        <v>491</v>
      </c>
      <c r="B214" s="27" t="s">
        <v>109</v>
      </c>
      <c r="C214" s="65">
        <v>929</v>
      </c>
      <c r="D214" s="69">
        <v>936920</v>
      </c>
      <c r="E214" s="28">
        <v>76550</v>
      </c>
      <c r="F214" s="29">
        <f t="shared" si="21"/>
        <v>11370.328935336382</v>
      </c>
      <c r="G214" s="30">
        <f t="shared" si="22"/>
        <v>0.0005616429521965161</v>
      </c>
      <c r="H214" s="7">
        <f t="shared" si="23"/>
        <v>12.239320705421294</v>
      </c>
      <c r="I214" s="7">
        <f t="shared" si="27"/>
        <v>2080.328935336382</v>
      </c>
      <c r="J214" s="7">
        <f t="shared" si="24"/>
        <v>2080.328935336382</v>
      </c>
      <c r="K214" s="7">
        <f t="shared" si="25"/>
        <v>0.00029057058003839327</v>
      </c>
      <c r="L214" s="31">
        <f>$B$509*G214</f>
        <v>25488.98009415257</v>
      </c>
      <c r="M214" s="10">
        <f>$G$509*K214</f>
        <v>4459.015458876164</v>
      </c>
      <c r="N214" s="32">
        <f t="shared" si="26"/>
        <v>29947.995553028733</v>
      </c>
    </row>
    <row r="215" spans="1:14" s="4" customFormat="1" ht="12.75">
      <c r="A215" s="9" t="s">
        <v>489</v>
      </c>
      <c r="B215" s="27" t="s">
        <v>42</v>
      </c>
      <c r="C215" s="8">
        <v>837</v>
      </c>
      <c r="D215" s="70">
        <v>1354946</v>
      </c>
      <c r="E215" s="28">
        <v>64650</v>
      </c>
      <c r="F215" s="29">
        <f t="shared" si="21"/>
        <v>17541.992296983757</v>
      </c>
      <c r="G215" s="30">
        <f t="shared" si="22"/>
        <v>0.0008664952788188646</v>
      </c>
      <c r="H215" s="7">
        <f t="shared" si="23"/>
        <v>20.95817478731632</v>
      </c>
      <c r="I215" s="7">
        <f t="shared" si="27"/>
        <v>9171.99229698376</v>
      </c>
      <c r="J215" s="7">
        <f t="shared" si="24"/>
        <v>9171.99229698376</v>
      </c>
      <c r="K215" s="7">
        <f t="shared" si="25"/>
        <v>0.001281100828130003</v>
      </c>
      <c r="L215" s="31">
        <f>$B$509*G215</f>
        <v>39324.05957755775</v>
      </c>
      <c r="M215" s="10">
        <f>$G$509*K215</f>
        <v>19659.41767489314</v>
      </c>
      <c r="N215" s="32">
        <f t="shared" si="26"/>
        <v>58983.47725245089</v>
      </c>
    </row>
    <row r="216" spans="1:14" s="4" customFormat="1" ht="12.75">
      <c r="A216" s="26" t="s">
        <v>494</v>
      </c>
      <c r="B216" s="27" t="s">
        <v>191</v>
      </c>
      <c r="C216" s="64">
        <v>73</v>
      </c>
      <c r="D216" s="69">
        <v>423869</v>
      </c>
      <c r="E216" s="28">
        <v>85100</v>
      </c>
      <c r="F216" s="29">
        <f t="shared" si="21"/>
        <v>363.60090481786136</v>
      </c>
      <c r="G216" s="30">
        <f t="shared" si="22"/>
        <v>1.7960244313476108E-05</v>
      </c>
      <c r="H216" s="7">
        <f t="shared" si="23"/>
        <v>4.980834312573443</v>
      </c>
      <c r="I216" s="7">
        <f t="shared" si="27"/>
        <v>-366.39909518213864</v>
      </c>
      <c r="J216" s="7">
        <f t="shared" si="24"/>
        <v>0</v>
      </c>
      <c r="K216" s="7">
        <f t="shared" si="25"/>
        <v>0</v>
      </c>
      <c r="L216" s="31">
        <f>$B$509*G216</f>
        <v>815.087784867514</v>
      </c>
      <c r="M216" s="10">
        <f>$G$509*K216</f>
        <v>0</v>
      </c>
      <c r="N216" s="32">
        <f t="shared" si="26"/>
        <v>815.087784867514</v>
      </c>
    </row>
    <row r="217" spans="1:14" s="4" customFormat="1" ht="12.75">
      <c r="A217" s="26" t="s">
        <v>501</v>
      </c>
      <c r="B217" s="27" t="s">
        <v>378</v>
      </c>
      <c r="C217" s="64">
        <v>566</v>
      </c>
      <c r="D217" s="69">
        <v>5146239</v>
      </c>
      <c r="E217" s="28">
        <v>548400</v>
      </c>
      <c r="F217" s="29">
        <f t="shared" si="21"/>
        <v>5311.399113785558</v>
      </c>
      <c r="G217" s="30">
        <f t="shared" si="22"/>
        <v>0.00026235915385786746</v>
      </c>
      <c r="H217" s="7">
        <f t="shared" si="23"/>
        <v>9.384097374179431</v>
      </c>
      <c r="I217" s="7">
        <f t="shared" si="27"/>
        <v>-348.60088621444197</v>
      </c>
      <c r="J217" s="7">
        <f t="shared" si="24"/>
        <v>0</v>
      </c>
      <c r="K217" s="7">
        <f t="shared" si="25"/>
        <v>0</v>
      </c>
      <c r="L217" s="31">
        <f>$B$509*G217</f>
        <v>11906.616515081014</v>
      </c>
      <c r="M217" s="10">
        <f>$G$509*K217</f>
        <v>0</v>
      </c>
      <c r="N217" s="32">
        <f t="shared" si="26"/>
        <v>11906.616515081014</v>
      </c>
    </row>
    <row r="218" spans="1:14" s="4" customFormat="1" ht="12.75">
      <c r="A218" s="26" t="s">
        <v>500</v>
      </c>
      <c r="B218" s="27" t="s">
        <v>356</v>
      </c>
      <c r="C218" s="64">
        <v>862</v>
      </c>
      <c r="D218" s="69">
        <v>1210428</v>
      </c>
      <c r="E218" s="28">
        <v>85000</v>
      </c>
      <c r="F218" s="29">
        <f t="shared" si="21"/>
        <v>12275.163952941177</v>
      </c>
      <c r="G218" s="30">
        <f t="shared" si="22"/>
        <v>0.0006063377199053897</v>
      </c>
      <c r="H218" s="7">
        <f t="shared" si="23"/>
        <v>14.240329411764705</v>
      </c>
      <c r="I218" s="7">
        <f t="shared" si="27"/>
        <v>3655.163952941176</v>
      </c>
      <c r="J218" s="7">
        <f t="shared" si="24"/>
        <v>3655.163952941176</v>
      </c>
      <c r="K218" s="7">
        <f t="shared" si="25"/>
        <v>0.0005105361425787258</v>
      </c>
      <c r="L218" s="31">
        <f>$B$509*G218</f>
        <v>27517.357802782026</v>
      </c>
      <c r="M218" s="10">
        <f>$G$509*K218</f>
        <v>7834.5459191799455</v>
      </c>
      <c r="N218" s="32">
        <f t="shared" si="26"/>
        <v>35351.90372196197</v>
      </c>
    </row>
    <row r="219" spans="1:14" s="4" customFormat="1" ht="12.75">
      <c r="A219" s="26" t="s">
        <v>501</v>
      </c>
      <c r="B219" s="27" t="s">
        <v>379</v>
      </c>
      <c r="C219" s="64">
        <v>548</v>
      </c>
      <c r="D219" s="69">
        <v>581579</v>
      </c>
      <c r="E219" s="28">
        <v>36050</v>
      </c>
      <c r="F219" s="29">
        <f t="shared" si="21"/>
        <v>8840.646102635228</v>
      </c>
      <c r="G219" s="30">
        <f t="shared" si="22"/>
        <v>0.0004366880329185287</v>
      </c>
      <c r="H219" s="7">
        <f t="shared" si="23"/>
        <v>16.13256588072122</v>
      </c>
      <c r="I219" s="7">
        <f t="shared" si="27"/>
        <v>3360.6461026352285</v>
      </c>
      <c r="J219" s="7">
        <f t="shared" si="24"/>
        <v>3360.6461026352285</v>
      </c>
      <c r="K219" s="7">
        <f t="shared" si="25"/>
        <v>0.0004693992717976528</v>
      </c>
      <c r="L219" s="31">
        <f>$B$509*G219</f>
        <v>19818.164787582755</v>
      </c>
      <c r="M219" s="10">
        <f>$G$509*K219</f>
        <v>7203.270919768929</v>
      </c>
      <c r="N219" s="32">
        <f t="shared" si="26"/>
        <v>27021.435707351684</v>
      </c>
    </row>
    <row r="220" spans="1:14" s="4" customFormat="1" ht="12.75">
      <c r="A220" s="26" t="s">
        <v>491</v>
      </c>
      <c r="B220" s="27" t="s">
        <v>110</v>
      </c>
      <c r="C220" s="65">
        <v>4851</v>
      </c>
      <c r="D220" s="69">
        <v>12842381</v>
      </c>
      <c r="E220" s="28">
        <v>1018950</v>
      </c>
      <c r="F220" s="29">
        <f t="shared" si="21"/>
        <v>61139.791187987634</v>
      </c>
      <c r="G220" s="30">
        <f t="shared" si="22"/>
        <v>0.0030200298526793703</v>
      </c>
      <c r="H220" s="7">
        <f t="shared" si="23"/>
        <v>12.603543844153295</v>
      </c>
      <c r="I220" s="7">
        <f t="shared" si="27"/>
        <v>12629.791187987634</v>
      </c>
      <c r="J220" s="7">
        <f t="shared" si="24"/>
        <v>12629.791187987634</v>
      </c>
      <c r="K220" s="7">
        <f t="shared" si="25"/>
        <v>0.0017640699453444623</v>
      </c>
      <c r="L220" s="31">
        <f>$B$509*G220</f>
        <v>137057.68139285213</v>
      </c>
      <c r="M220" s="10">
        <f>$G$509*K220</f>
        <v>27070.927675439292</v>
      </c>
      <c r="N220" s="32">
        <f t="shared" si="26"/>
        <v>164128.60906829144</v>
      </c>
    </row>
    <row r="221" spans="1:14" s="4" customFormat="1" ht="12.75">
      <c r="A221" s="26" t="s">
        <v>495</v>
      </c>
      <c r="B221" s="27" t="s">
        <v>210</v>
      </c>
      <c r="C221" s="64">
        <v>2427</v>
      </c>
      <c r="D221" s="69">
        <v>3959579</v>
      </c>
      <c r="E221" s="28">
        <v>316700</v>
      </c>
      <c r="F221" s="29">
        <f t="shared" si="21"/>
        <v>30343.852961793495</v>
      </c>
      <c r="G221" s="30">
        <f t="shared" si="22"/>
        <v>0.0014988494400997301</v>
      </c>
      <c r="H221" s="7">
        <f t="shared" si="23"/>
        <v>12.502617619197979</v>
      </c>
      <c r="I221" s="7">
        <f t="shared" si="27"/>
        <v>6073.852961793495</v>
      </c>
      <c r="J221" s="7">
        <f t="shared" si="24"/>
        <v>6073.852961793495</v>
      </c>
      <c r="K221" s="7">
        <f t="shared" si="25"/>
        <v>0.000848367269328431</v>
      </c>
      <c r="L221" s="31">
        <f>$B$509*G221</f>
        <v>68022.11866706787</v>
      </c>
      <c r="M221" s="10">
        <f>$G$509*K221</f>
        <v>13018.808608360137</v>
      </c>
      <c r="N221" s="32">
        <f t="shared" si="26"/>
        <v>81040.92727542801</v>
      </c>
    </row>
    <row r="222" spans="1:14" s="4" customFormat="1" ht="12.75">
      <c r="A222" s="26" t="s">
        <v>502</v>
      </c>
      <c r="B222" s="27" t="s">
        <v>418</v>
      </c>
      <c r="C222" s="64">
        <v>583</v>
      </c>
      <c r="D222" s="69">
        <v>779076</v>
      </c>
      <c r="E222" s="28">
        <v>60350</v>
      </c>
      <c r="F222" s="29">
        <f t="shared" si="21"/>
        <v>7526.119436619719</v>
      </c>
      <c r="G222" s="30">
        <f t="shared" si="22"/>
        <v>0.00037175634610096066</v>
      </c>
      <c r="H222" s="7">
        <f t="shared" si="23"/>
        <v>12.909295774647887</v>
      </c>
      <c r="I222" s="7">
        <f t="shared" si="27"/>
        <v>1696.1194366197183</v>
      </c>
      <c r="J222" s="7">
        <f t="shared" si="24"/>
        <v>1696.1194366197183</v>
      </c>
      <c r="K222" s="7">
        <f t="shared" si="25"/>
        <v>0.00023690600084514684</v>
      </c>
      <c r="L222" s="31">
        <f>$B$509*G222</f>
        <v>16871.37721319929</v>
      </c>
      <c r="M222" s="10">
        <f>$G$509*K222</f>
        <v>3635.493723863789</v>
      </c>
      <c r="N222" s="32">
        <f t="shared" si="26"/>
        <v>20506.87093706308</v>
      </c>
    </row>
    <row r="223" spans="1:14" s="4" customFormat="1" ht="12.75">
      <c r="A223" s="26" t="s">
        <v>502</v>
      </c>
      <c r="B223" s="27" t="s">
        <v>419</v>
      </c>
      <c r="C223" s="64">
        <v>1370</v>
      </c>
      <c r="D223" s="69">
        <v>1940874</v>
      </c>
      <c r="E223" s="28">
        <v>159000</v>
      </c>
      <c r="F223" s="29">
        <f t="shared" si="21"/>
        <v>16723.253962264153</v>
      </c>
      <c r="G223" s="30">
        <f t="shared" si="22"/>
        <v>0.0008260532988195609</v>
      </c>
      <c r="H223" s="7">
        <f t="shared" si="23"/>
        <v>12.206754716981132</v>
      </c>
      <c r="I223" s="7">
        <f t="shared" si="27"/>
        <v>3023.253962264151</v>
      </c>
      <c r="J223" s="7">
        <f t="shared" si="24"/>
        <v>3023.253962264151</v>
      </c>
      <c r="K223" s="7">
        <f t="shared" si="25"/>
        <v>0.0004222739214442642</v>
      </c>
      <c r="L223" s="31">
        <f>$B$509*G223</f>
        <v>37488.685664043944</v>
      </c>
      <c r="M223" s="10">
        <f>$G$509*K223</f>
        <v>6480.098375243086</v>
      </c>
      <c r="N223" s="32">
        <f t="shared" si="26"/>
        <v>43968.78403928703</v>
      </c>
    </row>
    <row r="224" spans="1:14" s="4" customFormat="1" ht="12.75">
      <c r="A224" s="26" t="s">
        <v>497</v>
      </c>
      <c r="B224" s="27" t="s">
        <v>283</v>
      </c>
      <c r="C224" s="64">
        <v>1348</v>
      </c>
      <c r="D224" s="69">
        <v>867825</v>
      </c>
      <c r="E224" s="28">
        <v>70600</v>
      </c>
      <c r="F224" s="29">
        <f t="shared" si="21"/>
        <v>16569.803116147308</v>
      </c>
      <c r="G224" s="30">
        <f t="shared" si="22"/>
        <v>0.0008184735193144776</v>
      </c>
      <c r="H224" s="7">
        <f t="shared" si="23"/>
        <v>12.292138810198301</v>
      </c>
      <c r="I224" s="7">
        <f t="shared" si="27"/>
        <v>3089.8031161473095</v>
      </c>
      <c r="J224" s="7">
        <f t="shared" si="24"/>
        <v>3089.8031161473095</v>
      </c>
      <c r="K224" s="7">
        <f t="shared" si="25"/>
        <v>0.00043156919485820957</v>
      </c>
      <c r="L224" s="31">
        <f>$B$509*G224</f>
        <v>37144.69336757241</v>
      </c>
      <c r="M224" s="10">
        <f>$G$509*K224</f>
        <v>6622.741060685592</v>
      </c>
      <c r="N224" s="32">
        <f t="shared" si="26"/>
        <v>43767.434428258</v>
      </c>
    </row>
    <row r="225" spans="1:14" s="4" customFormat="1" ht="12.75">
      <c r="A225" s="26" t="s">
        <v>503</v>
      </c>
      <c r="B225" s="27" t="s">
        <v>450</v>
      </c>
      <c r="C225" s="64">
        <v>10798</v>
      </c>
      <c r="D225" s="69">
        <v>27305502</v>
      </c>
      <c r="E225" s="28">
        <v>2085300</v>
      </c>
      <c r="F225" s="29">
        <f t="shared" si="21"/>
        <v>141392.03500503526</v>
      </c>
      <c r="G225" s="30">
        <f t="shared" si="22"/>
        <v>0.006984128639454511</v>
      </c>
      <c r="H225" s="7">
        <f t="shared" si="23"/>
        <v>13.094279959718026</v>
      </c>
      <c r="I225" s="7">
        <f t="shared" si="27"/>
        <v>33412.03500503525</v>
      </c>
      <c r="J225" s="7">
        <f t="shared" si="24"/>
        <v>33412.03500503525</v>
      </c>
      <c r="K225" s="7">
        <f t="shared" si="25"/>
        <v>0.004666836204009417</v>
      </c>
      <c r="L225" s="31">
        <f>$B$509*G225</f>
        <v>316959.93899656227</v>
      </c>
      <c r="M225" s="10">
        <f>$G$509*K225</f>
        <v>71615.97287299827</v>
      </c>
      <c r="N225" s="32">
        <f t="shared" si="26"/>
        <v>388575.91186956054</v>
      </c>
    </row>
    <row r="226" spans="1:14" s="4" customFormat="1" ht="12.75">
      <c r="A226" s="26" t="s">
        <v>503</v>
      </c>
      <c r="B226" s="27" t="s">
        <v>451</v>
      </c>
      <c r="C226" s="64">
        <v>3474</v>
      </c>
      <c r="D226" s="69">
        <v>12721760</v>
      </c>
      <c r="E226" s="28">
        <v>1832450</v>
      </c>
      <c r="F226" s="29">
        <f t="shared" si="21"/>
        <v>24118.1992632814</v>
      </c>
      <c r="G226" s="30">
        <f t="shared" si="22"/>
        <v>0.0011913302344135274</v>
      </c>
      <c r="H226" s="7">
        <f t="shared" si="23"/>
        <v>6.942486834565745</v>
      </c>
      <c r="I226" s="7">
        <f t="shared" si="27"/>
        <v>-10621.800736718602</v>
      </c>
      <c r="J226" s="7">
        <f t="shared" si="24"/>
        <v>0</v>
      </c>
      <c r="K226" s="7">
        <f t="shared" si="25"/>
        <v>0</v>
      </c>
      <c r="L226" s="31">
        <f>$B$509*G226</f>
        <v>54066.00850553124</v>
      </c>
      <c r="M226" s="10">
        <f>$G$509*K226</f>
        <v>0</v>
      </c>
      <c r="N226" s="32">
        <f t="shared" si="26"/>
        <v>54066.00850553124</v>
      </c>
    </row>
    <row r="227" spans="1:14" s="4" customFormat="1" ht="12.75">
      <c r="A227" s="26" t="s">
        <v>491</v>
      </c>
      <c r="B227" s="27" t="s">
        <v>111</v>
      </c>
      <c r="C227" s="65">
        <v>997</v>
      </c>
      <c r="D227" s="69">
        <v>1494155</v>
      </c>
      <c r="E227" s="28">
        <v>130350</v>
      </c>
      <c r="F227" s="29">
        <f t="shared" si="21"/>
        <v>11428.251131568853</v>
      </c>
      <c r="G227" s="30">
        <f t="shared" si="22"/>
        <v>0.0005645040473745642</v>
      </c>
      <c r="H227" s="7">
        <f t="shared" si="23"/>
        <v>11.462639048714998</v>
      </c>
      <c r="I227" s="7">
        <f t="shared" si="27"/>
        <v>1458.2511315688525</v>
      </c>
      <c r="J227" s="7">
        <f t="shared" si="24"/>
        <v>1458.2511315688525</v>
      </c>
      <c r="K227" s="7">
        <f t="shared" si="25"/>
        <v>0.00020368167261639803</v>
      </c>
      <c r="L227" s="31">
        <f>$B$509*G227</f>
        <v>25618.82486075302</v>
      </c>
      <c r="M227" s="10">
        <f>$G$509*K227</f>
        <v>3125.642405938926</v>
      </c>
      <c r="N227" s="32">
        <f t="shared" si="26"/>
        <v>28744.467266691943</v>
      </c>
    </row>
    <row r="228" spans="1:14" s="4" customFormat="1" ht="12.75">
      <c r="A228" s="26" t="s">
        <v>498</v>
      </c>
      <c r="B228" s="27" t="s">
        <v>320</v>
      </c>
      <c r="C228" s="64">
        <v>28</v>
      </c>
      <c r="D228" s="69">
        <v>90265</v>
      </c>
      <c r="E228" s="28">
        <v>18350</v>
      </c>
      <c r="F228" s="29">
        <f t="shared" si="21"/>
        <v>137.7340599455041</v>
      </c>
      <c r="G228" s="30">
        <f t="shared" si="22"/>
        <v>6.803441174458537E-06</v>
      </c>
      <c r="H228" s="7">
        <f t="shared" si="23"/>
        <v>4.919073569482289</v>
      </c>
      <c r="I228" s="7">
        <f t="shared" si="27"/>
        <v>-142.2659400544959</v>
      </c>
      <c r="J228" s="7">
        <f t="shared" si="24"/>
        <v>0</v>
      </c>
      <c r="K228" s="7">
        <f t="shared" si="25"/>
        <v>0</v>
      </c>
      <c r="L228" s="31">
        <f>$B$509*G228</f>
        <v>308.7598197205461</v>
      </c>
      <c r="M228" s="10">
        <f>$G$509*K228</f>
        <v>0</v>
      </c>
      <c r="N228" s="32">
        <f t="shared" si="26"/>
        <v>308.7598197205461</v>
      </c>
    </row>
    <row r="229" spans="1:14" s="4" customFormat="1" ht="12.75">
      <c r="A229" s="26" t="s">
        <v>503</v>
      </c>
      <c r="B229" s="27" t="s">
        <v>452</v>
      </c>
      <c r="C229" s="64">
        <v>9490</v>
      </c>
      <c r="D229" s="69">
        <v>20772870</v>
      </c>
      <c r="E229" s="28">
        <v>1477550</v>
      </c>
      <c r="F229" s="29">
        <f t="shared" si="21"/>
        <v>133419.87499577002</v>
      </c>
      <c r="G229" s="30">
        <f t="shared" si="22"/>
        <v>0.006590339901375733</v>
      </c>
      <c r="H229" s="7">
        <f t="shared" si="23"/>
        <v>14.058996311461541</v>
      </c>
      <c r="I229" s="7">
        <f t="shared" si="27"/>
        <v>38519.87499577003</v>
      </c>
      <c r="J229" s="7">
        <f t="shared" si="24"/>
        <v>38519.87499577003</v>
      </c>
      <c r="K229" s="7">
        <f t="shared" si="25"/>
        <v>0.005380275316277073</v>
      </c>
      <c r="L229" s="31">
        <f>$B$509*G229</f>
        <v>299088.6681706098</v>
      </c>
      <c r="M229" s="10">
        <f>$G$509*K229</f>
        <v>82564.21143916016</v>
      </c>
      <c r="N229" s="32">
        <f t="shared" si="26"/>
        <v>381652.87960976997</v>
      </c>
    </row>
    <row r="230" spans="1:14" s="4" customFormat="1" ht="12.75">
      <c r="A230" s="26" t="s">
        <v>501</v>
      </c>
      <c r="B230" s="27" t="s">
        <v>380</v>
      </c>
      <c r="C230" s="64">
        <v>806</v>
      </c>
      <c r="D230" s="69">
        <v>693956</v>
      </c>
      <c r="E230" s="28">
        <v>53600</v>
      </c>
      <c r="F230" s="29">
        <f t="shared" si="21"/>
        <v>10435.233880597016</v>
      </c>
      <c r="G230" s="30">
        <f t="shared" si="22"/>
        <v>0.0005154534751712727</v>
      </c>
      <c r="H230" s="7">
        <f t="shared" si="23"/>
        <v>12.946940298507462</v>
      </c>
      <c r="I230" s="7">
        <f t="shared" si="27"/>
        <v>2375.2338805970144</v>
      </c>
      <c r="J230" s="7">
        <f t="shared" si="24"/>
        <v>2375.2338805970144</v>
      </c>
      <c r="K230" s="7">
        <f t="shared" si="25"/>
        <v>0.00033176151842560396</v>
      </c>
      <c r="L230" s="31">
        <f>$B$509*G230</f>
        <v>23392.76815763421</v>
      </c>
      <c r="M230" s="10">
        <f>$G$509*K230</f>
        <v>5091.120164761804</v>
      </c>
      <c r="N230" s="32">
        <f t="shared" si="26"/>
        <v>28483.888322396015</v>
      </c>
    </row>
    <row r="231" spans="1:14" s="4" customFormat="1" ht="12.75">
      <c r="A231" s="26" t="s">
        <v>497</v>
      </c>
      <c r="B231" s="27" t="s">
        <v>284</v>
      </c>
      <c r="C231" s="64">
        <v>708</v>
      </c>
      <c r="D231" s="69">
        <v>426520</v>
      </c>
      <c r="E231" s="28">
        <v>31600</v>
      </c>
      <c r="F231" s="29">
        <f t="shared" si="21"/>
        <v>9556.207594936708</v>
      </c>
      <c r="G231" s="30">
        <f t="shared" si="22"/>
        <v>0.0004720335423844304</v>
      </c>
      <c r="H231" s="7">
        <f t="shared" si="23"/>
        <v>13.49746835443038</v>
      </c>
      <c r="I231" s="7">
        <f t="shared" si="27"/>
        <v>2476.207594936709</v>
      </c>
      <c r="J231" s="7">
        <f t="shared" si="24"/>
        <v>2476.207594936709</v>
      </c>
      <c r="K231" s="7">
        <f t="shared" si="25"/>
        <v>0.0003458650528455451</v>
      </c>
      <c r="L231" s="31">
        <f>$B$509*G231</f>
        <v>21422.246141529526</v>
      </c>
      <c r="M231" s="10">
        <f>$G$509*K231</f>
        <v>5307.549088829065</v>
      </c>
      <c r="N231" s="32">
        <f t="shared" si="26"/>
        <v>26729.79523035859</v>
      </c>
    </row>
    <row r="232" spans="1:14" s="4" customFormat="1" ht="12.75">
      <c r="A232" s="26" t="s">
        <v>498</v>
      </c>
      <c r="B232" s="27" t="s">
        <v>321</v>
      </c>
      <c r="C232" s="64">
        <v>89</v>
      </c>
      <c r="D232" s="69">
        <v>240846</v>
      </c>
      <c r="E232" s="28">
        <v>110350</v>
      </c>
      <c r="F232" s="29">
        <f t="shared" si="21"/>
        <v>194.24824648844586</v>
      </c>
      <c r="G232" s="30">
        <f t="shared" si="22"/>
        <v>9.594987026075838E-06</v>
      </c>
      <c r="H232" s="7">
        <f t="shared" si="23"/>
        <v>2.1825645672859086</v>
      </c>
      <c r="I232" s="7">
        <f t="shared" si="27"/>
        <v>-695.7517535115542</v>
      </c>
      <c r="J232" s="7">
        <f t="shared" si="24"/>
        <v>0</v>
      </c>
      <c r="K232" s="7">
        <f t="shared" si="25"/>
        <v>0</v>
      </c>
      <c r="L232" s="31">
        <f>$B$509*G232</f>
        <v>435.4482369178321</v>
      </c>
      <c r="M232" s="10">
        <f>$G$509*K232</f>
        <v>0</v>
      </c>
      <c r="N232" s="32">
        <f t="shared" si="26"/>
        <v>435.4482369178321</v>
      </c>
    </row>
    <row r="233" spans="1:14" s="4" customFormat="1" ht="12.75">
      <c r="A233" s="26" t="s">
        <v>497</v>
      </c>
      <c r="B233" s="27" t="s">
        <v>285</v>
      </c>
      <c r="C233" s="64">
        <v>105</v>
      </c>
      <c r="D233" s="69">
        <v>230014</v>
      </c>
      <c r="E233" s="28">
        <v>64250</v>
      </c>
      <c r="F233" s="29">
        <f t="shared" si="21"/>
        <v>375.8983657587549</v>
      </c>
      <c r="G233" s="30">
        <f t="shared" si="22"/>
        <v>1.8567683403993542E-05</v>
      </c>
      <c r="H233" s="7">
        <f t="shared" si="23"/>
        <v>3.5799844357976656</v>
      </c>
      <c r="I233" s="7">
        <f t="shared" si="27"/>
        <v>-674.101634241245</v>
      </c>
      <c r="J233" s="7">
        <f t="shared" si="24"/>
        <v>0</v>
      </c>
      <c r="K233" s="7">
        <f t="shared" si="25"/>
        <v>0</v>
      </c>
      <c r="L233" s="31">
        <f>$B$509*G233</f>
        <v>842.6551260511911</v>
      </c>
      <c r="M233" s="10">
        <f>$G$509*K233</f>
        <v>0</v>
      </c>
      <c r="N233" s="32">
        <f t="shared" si="26"/>
        <v>842.6551260511911</v>
      </c>
    </row>
    <row r="234" spans="1:14" s="4" customFormat="1" ht="12.75">
      <c r="A234" s="26" t="s">
        <v>492</v>
      </c>
      <c r="B234" s="27" t="s">
        <v>137</v>
      </c>
      <c r="C234" s="64">
        <v>1602</v>
      </c>
      <c r="D234" s="69">
        <v>2385000</v>
      </c>
      <c r="E234" s="28">
        <v>261850</v>
      </c>
      <c r="F234" s="29">
        <f t="shared" si="21"/>
        <v>14591.445484055757</v>
      </c>
      <c r="G234" s="30">
        <f t="shared" si="22"/>
        <v>0.0007207515776444114</v>
      </c>
      <c r="H234" s="7">
        <f t="shared" si="23"/>
        <v>9.108268092419324</v>
      </c>
      <c r="I234" s="7">
        <f t="shared" si="27"/>
        <v>-1428.5545159442422</v>
      </c>
      <c r="J234" s="7">
        <f t="shared" si="24"/>
        <v>0</v>
      </c>
      <c r="K234" s="7">
        <f t="shared" si="25"/>
        <v>0</v>
      </c>
      <c r="L234" s="31">
        <f>$B$509*G234</f>
        <v>32709.789277262153</v>
      </c>
      <c r="M234" s="10">
        <f>$G$509*K234</f>
        <v>0</v>
      </c>
      <c r="N234" s="32">
        <f t="shared" si="26"/>
        <v>32709.789277262153</v>
      </c>
    </row>
    <row r="235" spans="1:14" s="4" customFormat="1" ht="12.75">
      <c r="A235" s="26" t="s">
        <v>503</v>
      </c>
      <c r="B235" s="27" t="s">
        <v>453</v>
      </c>
      <c r="C235" s="64">
        <v>6031</v>
      </c>
      <c r="D235" s="69">
        <v>6062019</v>
      </c>
      <c r="E235" s="28">
        <v>478750</v>
      </c>
      <c r="F235" s="29">
        <f t="shared" si="21"/>
        <v>76365.61167415144</v>
      </c>
      <c r="G235" s="30">
        <f t="shared" si="22"/>
        <v>0.003772116693446765</v>
      </c>
      <c r="H235" s="7">
        <f t="shared" si="23"/>
        <v>12.662180678851175</v>
      </c>
      <c r="I235" s="7">
        <f t="shared" si="27"/>
        <v>16055.61167415144</v>
      </c>
      <c r="J235" s="7">
        <f t="shared" si="24"/>
        <v>16055.61167415144</v>
      </c>
      <c r="K235" s="7">
        <f t="shared" si="25"/>
        <v>0.0022425724690864914</v>
      </c>
      <c r="L235" s="31">
        <f>$B$509*G235</f>
        <v>171189.5554570116</v>
      </c>
      <c r="M235" s="10">
        <f>$G$509*K235</f>
        <v>34413.89457248388</v>
      </c>
      <c r="N235" s="32">
        <f t="shared" si="26"/>
        <v>205603.45002949546</v>
      </c>
    </row>
    <row r="236" spans="1:14" s="4" customFormat="1" ht="12.75">
      <c r="A236" s="26" t="s">
        <v>497</v>
      </c>
      <c r="B236" s="27" t="s">
        <v>286</v>
      </c>
      <c r="C236" s="64">
        <v>922</v>
      </c>
      <c r="D236" s="69">
        <v>875929</v>
      </c>
      <c r="E236" s="28">
        <v>57900</v>
      </c>
      <c r="F236" s="29">
        <f t="shared" si="21"/>
        <v>13948.29944732297</v>
      </c>
      <c r="G236" s="30">
        <f t="shared" si="22"/>
        <v>0.0006889830649814657</v>
      </c>
      <c r="H236" s="7">
        <f t="shared" si="23"/>
        <v>15.128307426597582</v>
      </c>
      <c r="I236" s="7">
        <f t="shared" si="27"/>
        <v>4728.29944732297</v>
      </c>
      <c r="J236" s="7">
        <f t="shared" si="24"/>
        <v>4728.29944732297</v>
      </c>
      <c r="K236" s="7">
        <f t="shared" si="25"/>
        <v>0.0006604266708340016</v>
      </c>
      <c r="L236" s="31">
        <f>$B$509*G236</f>
        <v>31268.042374323486</v>
      </c>
      <c r="M236" s="10">
        <f>$G$509*K236</f>
        <v>10134.724356174765</v>
      </c>
      <c r="N236" s="32">
        <f t="shared" si="26"/>
        <v>41402.76673049825</v>
      </c>
    </row>
    <row r="237" spans="1:14" s="4" customFormat="1" ht="12.75">
      <c r="A237" s="9" t="s">
        <v>488</v>
      </c>
      <c r="B237" s="27" t="s">
        <v>3</v>
      </c>
      <c r="C237" s="8">
        <v>2326</v>
      </c>
      <c r="D237" s="70">
        <v>2571304</v>
      </c>
      <c r="E237" s="28">
        <v>168650</v>
      </c>
      <c r="F237" s="29">
        <f t="shared" si="21"/>
        <v>35463.10764304773</v>
      </c>
      <c r="G237" s="30">
        <f t="shared" si="22"/>
        <v>0.0017517175258496527</v>
      </c>
      <c r="H237" s="7">
        <f t="shared" si="23"/>
        <v>15.246391935962052</v>
      </c>
      <c r="I237" s="7">
        <f t="shared" si="27"/>
        <v>12203.107643047733</v>
      </c>
      <c r="J237" s="7">
        <f t="shared" si="24"/>
        <v>12203.107643047733</v>
      </c>
      <c r="K237" s="7">
        <f t="shared" si="25"/>
        <v>0.0017044727907598786</v>
      </c>
      <c r="L237" s="31">
        <f>$B$509*G237</f>
        <v>79498.00308601993</v>
      </c>
      <c r="M237" s="10">
        <f>$G$509*K237</f>
        <v>26156.366285354383</v>
      </c>
      <c r="N237" s="32">
        <f t="shared" si="26"/>
        <v>105654.36937137431</v>
      </c>
    </row>
    <row r="238" spans="1:14" s="4" customFormat="1" ht="12.75">
      <c r="A238" s="26" t="s">
        <v>497</v>
      </c>
      <c r="B238" s="27" t="s">
        <v>287</v>
      </c>
      <c r="C238" s="64">
        <v>2851</v>
      </c>
      <c r="D238" s="69">
        <v>1699111</v>
      </c>
      <c r="E238" s="28">
        <v>150150</v>
      </c>
      <c r="F238" s="29">
        <f t="shared" si="21"/>
        <v>32262.174232434234</v>
      </c>
      <c r="G238" s="30">
        <f t="shared" si="22"/>
        <v>0.001593605856368013</v>
      </c>
      <c r="H238" s="7">
        <f t="shared" si="23"/>
        <v>11.316090576090575</v>
      </c>
      <c r="I238" s="7">
        <f t="shared" si="27"/>
        <v>3752.17423243423</v>
      </c>
      <c r="J238" s="7">
        <f t="shared" si="24"/>
        <v>3752.17423243423</v>
      </c>
      <c r="K238" s="7">
        <f t="shared" si="25"/>
        <v>0.0005240860830247665</v>
      </c>
      <c r="L238" s="31">
        <f>$B$509*G238</f>
        <v>72322.438645463</v>
      </c>
      <c r="M238" s="10">
        <f>$G$509*K238</f>
        <v>8042.47954380142</v>
      </c>
      <c r="N238" s="32">
        <f t="shared" si="26"/>
        <v>80364.91818926443</v>
      </c>
    </row>
    <row r="239" spans="1:14" s="4" customFormat="1" ht="12.75">
      <c r="A239" s="9" t="s">
        <v>488</v>
      </c>
      <c r="B239" s="27" t="s">
        <v>4</v>
      </c>
      <c r="C239" s="8">
        <v>36592</v>
      </c>
      <c r="D239" s="70">
        <v>46125539</v>
      </c>
      <c r="E239" s="28">
        <v>2157100</v>
      </c>
      <c r="F239" s="29">
        <f t="shared" si="21"/>
        <v>782451.3110602198</v>
      </c>
      <c r="G239" s="30">
        <f t="shared" si="22"/>
        <v>0.03864956473934193</v>
      </c>
      <c r="H239" s="7">
        <f t="shared" si="23"/>
        <v>21.383125028974085</v>
      </c>
      <c r="I239" s="7">
        <f t="shared" si="27"/>
        <v>416531.3110602197</v>
      </c>
      <c r="J239" s="7">
        <f t="shared" si="24"/>
        <v>416531.3110602197</v>
      </c>
      <c r="K239" s="7">
        <f t="shared" si="25"/>
        <v>0.05817913821371236</v>
      </c>
      <c r="L239" s="31">
        <f>$B$509*G239</f>
        <v>1754028.9296536078</v>
      </c>
      <c r="M239" s="10">
        <f>$G$509*K239</f>
        <v>892800.9044988618</v>
      </c>
      <c r="N239" s="32">
        <f t="shared" si="26"/>
        <v>2646829.8341524694</v>
      </c>
    </row>
    <row r="240" spans="1:14" s="4" customFormat="1" ht="12.75">
      <c r="A240" s="26" t="s">
        <v>501</v>
      </c>
      <c r="B240" s="27" t="s">
        <v>381</v>
      </c>
      <c r="C240" s="64">
        <v>913</v>
      </c>
      <c r="D240" s="69">
        <v>1731456</v>
      </c>
      <c r="E240" s="28">
        <v>124900</v>
      </c>
      <c r="F240" s="29">
        <f t="shared" si="21"/>
        <v>12656.67996797438</v>
      </c>
      <c r="G240" s="30">
        <f t="shared" si="22"/>
        <v>0.000625182889839531</v>
      </c>
      <c r="H240" s="7">
        <f t="shared" si="23"/>
        <v>13.862738190552442</v>
      </c>
      <c r="I240" s="7">
        <f t="shared" si="27"/>
        <v>3526.679967974379</v>
      </c>
      <c r="J240" s="7">
        <f t="shared" si="24"/>
        <v>3526.679967974379</v>
      </c>
      <c r="K240" s="7">
        <f t="shared" si="25"/>
        <v>0.0004925901026985423</v>
      </c>
      <c r="L240" s="31">
        <f>$B$509*G240</f>
        <v>28372.6060693964</v>
      </c>
      <c r="M240" s="10">
        <f>$G$509*K240</f>
        <v>7559.15097299932</v>
      </c>
      <c r="N240" s="32">
        <f t="shared" si="26"/>
        <v>35931.75704239572</v>
      </c>
    </row>
    <row r="241" spans="1:14" s="4" customFormat="1" ht="12.75">
      <c r="A241" s="26" t="s">
        <v>503</v>
      </c>
      <c r="B241" s="27" t="s">
        <v>454</v>
      </c>
      <c r="C241" s="64">
        <v>2892</v>
      </c>
      <c r="D241" s="69">
        <v>3582341</v>
      </c>
      <c r="E241" s="28">
        <v>277600</v>
      </c>
      <c r="F241" s="29">
        <f t="shared" si="21"/>
        <v>37320.35364553314</v>
      </c>
      <c r="G241" s="30">
        <f t="shared" si="22"/>
        <v>0.001843457099411974</v>
      </c>
      <c r="H241" s="7">
        <f t="shared" si="23"/>
        <v>12.90468659942363</v>
      </c>
      <c r="I241" s="7">
        <f t="shared" si="27"/>
        <v>8400.35364553314</v>
      </c>
      <c r="J241" s="7">
        <f t="shared" si="24"/>
        <v>8400.35364553314</v>
      </c>
      <c r="K241" s="7">
        <f t="shared" si="25"/>
        <v>0.0011733219635843364</v>
      </c>
      <c r="L241" s="31">
        <f>$B$509*G241</f>
        <v>83661.41002494984</v>
      </c>
      <c r="M241" s="10">
        <f>$G$509*K241</f>
        <v>18005.473138988134</v>
      </c>
      <c r="N241" s="32">
        <f t="shared" si="26"/>
        <v>101666.88316393798</v>
      </c>
    </row>
    <row r="242" spans="1:14" s="4" customFormat="1" ht="12.75">
      <c r="A242" s="9" t="s">
        <v>489</v>
      </c>
      <c r="B242" s="27" t="s">
        <v>43</v>
      </c>
      <c r="C242" s="8">
        <v>2314</v>
      </c>
      <c r="D242" s="70">
        <v>1397067</v>
      </c>
      <c r="E242" s="28">
        <v>71000</v>
      </c>
      <c r="F242" s="29">
        <f t="shared" si="21"/>
        <v>45532.578</v>
      </c>
      <c r="G242" s="30">
        <f t="shared" si="22"/>
        <v>0.00224910393309405</v>
      </c>
      <c r="H242" s="7">
        <f t="shared" si="23"/>
        <v>19.677</v>
      </c>
      <c r="I242" s="7">
        <f t="shared" si="27"/>
        <v>22392.577999999998</v>
      </c>
      <c r="J242" s="7">
        <f t="shared" si="24"/>
        <v>22392.577999999998</v>
      </c>
      <c r="K242" s="7">
        <f t="shared" si="25"/>
        <v>0.0031276901779779672</v>
      </c>
      <c r="L242" s="31">
        <f>$B$509*G242</f>
        <v>102070.83549453306</v>
      </c>
      <c r="M242" s="10">
        <f>$G$509*K242</f>
        <v>47996.66522445648</v>
      </c>
      <c r="N242" s="32">
        <f t="shared" si="26"/>
        <v>150067.50071898956</v>
      </c>
    </row>
    <row r="243" spans="1:14" s="4" customFormat="1" ht="12.75">
      <c r="A243" s="26" t="s">
        <v>503</v>
      </c>
      <c r="B243" s="27" t="s">
        <v>455</v>
      </c>
      <c r="C243" s="64">
        <v>3713</v>
      </c>
      <c r="D243" s="69">
        <v>3395417</v>
      </c>
      <c r="E243" s="28">
        <v>299750</v>
      </c>
      <c r="F243" s="29">
        <f t="shared" si="21"/>
        <v>42058.993564637196</v>
      </c>
      <c r="G243" s="30">
        <f t="shared" si="22"/>
        <v>0.002077524533054176</v>
      </c>
      <c r="H243" s="7">
        <f t="shared" si="23"/>
        <v>11.327496246872395</v>
      </c>
      <c r="I243" s="7">
        <f t="shared" si="27"/>
        <v>4928.9935646372005</v>
      </c>
      <c r="J243" s="7">
        <f t="shared" si="24"/>
        <v>4928.9935646372005</v>
      </c>
      <c r="K243" s="7">
        <f t="shared" si="25"/>
        <v>0.0006884586830257946</v>
      </c>
      <c r="L243" s="31">
        <f>$B$509*G243</f>
        <v>94284.06652488923</v>
      </c>
      <c r="M243" s="10">
        <f>$G$509*K243</f>
        <v>10564.895833583438</v>
      </c>
      <c r="N243" s="32">
        <f t="shared" si="26"/>
        <v>104848.96235847267</v>
      </c>
    </row>
    <row r="244" spans="1:14" s="4" customFormat="1" ht="12.75">
      <c r="A244" s="26" t="s">
        <v>497</v>
      </c>
      <c r="B244" s="27" t="s">
        <v>288</v>
      </c>
      <c r="C244" s="64">
        <v>5085</v>
      </c>
      <c r="D244" s="69">
        <v>5867312</v>
      </c>
      <c r="E244" s="28">
        <v>318050</v>
      </c>
      <c r="F244" s="29">
        <f t="shared" si="21"/>
        <v>93806.89048891683</v>
      </c>
      <c r="G244" s="30">
        <f t="shared" si="22"/>
        <v>0.004633637180612653</v>
      </c>
      <c r="H244" s="7">
        <f t="shared" si="23"/>
        <v>18.447766074516586</v>
      </c>
      <c r="I244" s="7">
        <f t="shared" si="27"/>
        <v>42956.89048891684</v>
      </c>
      <c r="J244" s="7">
        <f t="shared" si="24"/>
        <v>42956.89048891684</v>
      </c>
      <c r="K244" s="7">
        <f t="shared" si="25"/>
        <v>0.006000016811760591</v>
      </c>
      <c r="L244" s="31">
        <f>$B$509*G244</f>
        <v>210287.84461419928</v>
      </c>
      <c r="M244" s="10">
        <f>$G$509*K244</f>
        <v>92074.5923886111</v>
      </c>
      <c r="N244" s="32">
        <f t="shared" si="26"/>
        <v>302362.43700281036</v>
      </c>
    </row>
    <row r="245" spans="1:14" s="4" customFormat="1" ht="12.75">
      <c r="A245" s="26" t="s">
        <v>496</v>
      </c>
      <c r="B245" s="27" t="s">
        <v>234</v>
      </c>
      <c r="C245" s="64">
        <v>45</v>
      </c>
      <c r="D245" s="69">
        <v>105266</v>
      </c>
      <c r="E245" s="28">
        <v>32250</v>
      </c>
      <c r="F245" s="29">
        <f t="shared" si="21"/>
        <v>146.8827906976744</v>
      </c>
      <c r="G245" s="30">
        <f t="shared" si="22"/>
        <v>7.255347199141012E-06</v>
      </c>
      <c r="H245" s="7">
        <f t="shared" si="23"/>
        <v>3.264062015503876</v>
      </c>
      <c r="I245" s="7">
        <f t="shared" si="27"/>
        <v>-303.11720930232553</v>
      </c>
      <c r="J245" s="7">
        <f t="shared" si="24"/>
        <v>0</v>
      </c>
      <c r="K245" s="7">
        <f t="shared" si="25"/>
        <v>0</v>
      </c>
      <c r="L245" s="31">
        <f>$B$509*G245</f>
        <v>329.2686209482858</v>
      </c>
      <c r="M245" s="10">
        <f>$G$509*K245</f>
        <v>0</v>
      </c>
      <c r="N245" s="32">
        <f t="shared" si="26"/>
        <v>329.2686209482858</v>
      </c>
    </row>
    <row r="246" spans="1:14" s="4" customFormat="1" ht="12.75">
      <c r="A246" s="26" t="s">
        <v>501</v>
      </c>
      <c r="B246" s="27" t="s">
        <v>382</v>
      </c>
      <c r="C246" s="64">
        <v>2164</v>
      </c>
      <c r="D246" s="69">
        <v>5709609</v>
      </c>
      <c r="E246" s="28">
        <v>423000</v>
      </c>
      <c r="F246" s="29">
        <f t="shared" si="21"/>
        <v>29209.441787234042</v>
      </c>
      <c r="G246" s="30">
        <f t="shared" si="22"/>
        <v>0.001442814645969525</v>
      </c>
      <c r="H246" s="7">
        <f t="shared" si="23"/>
        <v>13.497893617021276</v>
      </c>
      <c r="I246" s="7">
        <f t="shared" si="27"/>
        <v>7569.441787234042</v>
      </c>
      <c r="J246" s="7">
        <f t="shared" si="24"/>
        <v>7569.441787234042</v>
      </c>
      <c r="K246" s="7">
        <f t="shared" si="25"/>
        <v>0.001057264095751186</v>
      </c>
      <c r="L246" s="31">
        <f>$B$509*G246</f>
        <v>65479.09779129804</v>
      </c>
      <c r="M246" s="10">
        <f>$G$509*K246</f>
        <v>16224.481316884721</v>
      </c>
      <c r="N246" s="32">
        <f t="shared" si="26"/>
        <v>81703.57910818276</v>
      </c>
    </row>
    <row r="247" spans="1:14" s="4" customFormat="1" ht="12.75">
      <c r="A247" s="9" t="s">
        <v>489</v>
      </c>
      <c r="B247" s="27" t="s">
        <v>44</v>
      </c>
      <c r="C247" s="8">
        <v>984</v>
      </c>
      <c r="D247" s="70">
        <v>852297</v>
      </c>
      <c r="E247" s="28">
        <v>63500</v>
      </c>
      <c r="F247" s="29">
        <f t="shared" si="21"/>
        <v>13207.248</v>
      </c>
      <c r="G247" s="30">
        <f t="shared" si="22"/>
        <v>0.0006523784667353675</v>
      </c>
      <c r="H247" s="7">
        <f t="shared" si="23"/>
        <v>13.422</v>
      </c>
      <c r="I247" s="7">
        <f t="shared" si="27"/>
        <v>3367.2480000000005</v>
      </c>
      <c r="J247" s="7">
        <f t="shared" si="24"/>
        <v>3367.2480000000005</v>
      </c>
      <c r="K247" s="7">
        <f t="shared" si="25"/>
        <v>0.00047032139383040026</v>
      </c>
      <c r="L247" s="31">
        <f>$B$509*G247</f>
        <v>29606.819933268456</v>
      </c>
      <c r="M247" s="10">
        <f>$G$509*K247</f>
        <v>7217.421548502395</v>
      </c>
      <c r="N247" s="32">
        <f t="shared" si="26"/>
        <v>36824.24148177085</v>
      </c>
    </row>
    <row r="248" spans="1:14" s="4" customFormat="1" ht="12.75">
      <c r="A248" s="9" t="s">
        <v>488</v>
      </c>
      <c r="B248" s="27" t="s">
        <v>5</v>
      </c>
      <c r="C248" s="8">
        <v>9009</v>
      </c>
      <c r="D248" s="70">
        <v>9792565</v>
      </c>
      <c r="E248" s="28">
        <v>526600</v>
      </c>
      <c r="F248" s="29">
        <f t="shared" si="21"/>
        <v>167529.84824344853</v>
      </c>
      <c r="G248" s="30">
        <f t="shared" si="22"/>
        <v>0.008275218692756414</v>
      </c>
      <c r="H248" s="7">
        <f t="shared" si="23"/>
        <v>18.59583175085454</v>
      </c>
      <c r="I248" s="7">
        <f t="shared" si="27"/>
        <v>77439.84824344855</v>
      </c>
      <c r="J248" s="7">
        <f t="shared" si="24"/>
        <v>77439.84824344855</v>
      </c>
      <c r="K248" s="7">
        <f t="shared" si="25"/>
        <v>0.010816434478206948</v>
      </c>
      <c r="L248" s="31">
        <f>$B$509*G248</f>
        <v>375553.33634922066</v>
      </c>
      <c r="M248" s="10">
        <f>$G$509*K248</f>
        <v>165986.00086035268</v>
      </c>
      <c r="N248" s="32">
        <f t="shared" si="26"/>
        <v>541539.3372095734</v>
      </c>
    </row>
    <row r="249" spans="1:14" s="4" customFormat="1" ht="12.75">
      <c r="A249" s="26" t="s">
        <v>493</v>
      </c>
      <c r="B249" s="27" t="s">
        <v>168</v>
      </c>
      <c r="C249" s="64">
        <v>3624</v>
      </c>
      <c r="D249" s="69">
        <v>3750216</v>
      </c>
      <c r="E249" s="28">
        <v>318100</v>
      </c>
      <c r="F249" s="29">
        <f t="shared" si="21"/>
        <v>42724.87514618045</v>
      </c>
      <c r="G249" s="30">
        <f t="shared" si="22"/>
        <v>0.0021104160790594083</v>
      </c>
      <c r="H249" s="7">
        <f t="shared" si="23"/>
        <v>11.78942470921094</v>
      </c>
      <c r="I249" s="7">
        <f t="shared" si="27"/>
        <v>6484.875146180444</v>
      </c>
      <c r="J249" s="7">
        <f t="shared" si="24"/>
        <v>6484.875146180444</v>
      </c>
      <c r="K249" s="7">
        <f t="shared" si="25"/>
        <v>0.0009057769185898118</v>
      </c>
      <c r="L249" s="31">
        <f>$B$509*G249</f>
        <v>95776.779926018</v>
      </c>
      <c r="M249" s="10">
        <f>$G$509*K249</f>
        <v>13899.801149006651</v>
      </c>
      <c r="N249" s="32">
        <f t="shared" si="26"/>
        <v>109676.58107502466</v>
      </c>
    </row>
    <row r="250" spans="1:14" s="4" customFormat="1" ht="12.75">
      <c r="A250" s="9" t="s">
        <v>489</v>
      </c>
      <c r="B250" s="27" t="s">
        <v>45</v>
      </c>
      <c r="C250" s="8">
        <v>1068</v>
      </c>
      <c r="D250" s="70">
        <v>669874</v>
      </c>
      <c r="E250" s="28">
        <v>53000</v>
      </c>
      <c r="F250" s="29">
        <f t="shared" si="21"/>
        <v>13498.593056603773</v>
      </c>
      <c r="G250" s="30">
        <f t="shared" si="22"/>
        <v>0.0006667695981291369</v>
      </c>
      <c r="H250" s="7">
        <f t="shared" si="23"/>
        <v>12.639132075471698</v>
      </c>
      <c r="I250" s="7">
        <f t="shared" si="27"/>
        <v>2818.5930566037737</v>
      </c>
      <c r="J250" s="7">
        <f t="shared" si="24"/>
        <v>2818.5930566037737</v>
      </c>
      <c r="K250" s="7">
        <f t="shared" si="25"/>
        <v>0.00039368784687750203</v>
      </c>
      <c r="L250" s="31">
        <f>$B$509*G250</f>
        <v>30259.931060530987</v>
      </c>
      <c r="M250" s="10">
        <f>$G$509*K250</f>
        <v>6041.424410435853</v>
      </c>
      <c r="N250" s="32">
        <f t="shared" si="26"/>
        <v>36301.35547096684</v>
      </c>
    </row>
    <row r="251" spans="1:14" s="4" customFormat="1" ht="12.75">
      <c r="A251" s="9" t="s">
        <v>488</v>
      </c>
      <c r="B251" s="27" t="s">
        <v>6</v>
      </c>
      <c r="C251" s="8">
        <v>2095</v>
      </c>
      <c r="D251" s="70">
        <v>2461559</v>
      </c>
      <c r="E251" s="28">
        <v>182800</v>
      </c>
      <c r="F251" s="29">
        <f t="shared" si="21"/>
        <v>28210.97431619256</v>
      </c>
      <c r="G251" s="30">
        <f t="shared" si="22"/>
        <v>0.0013934948574834468</v>
      </c>
      <c r="H251" s="7">
        <f t="shared" si="23"/>
        <v>13.46585886214442</v>
      </c>
      <c r="I251" s="7">
        <f t="shared" si="27"/>
        <v>7260.974316192561</v>
      </c>
      <c r="J251" s="7">
        <f t="shared" si="24"/>
        <v>7260.974316192561</v>
      </c>
      <c r="K251" s="7">
        <f t="shared" si="25"/>
        <v>0.0010141788074292187</v>
      </c>
      <c r="L251" s="31">
        <f>$B$509*G251</f>
        <v>63240.823275339004</v>
      </c>
      <c r="M251" s="10">
        <f>$G$509*K251</f>
        <v>15563.306442771847</v>
      </c>
      <c r="N251" s="32">
        <f t="shared" si="26"/>
        <v>78804.12971811085</v>
      </c>
    </row>
    <row r="252" spans="1:14" s="4" customFormat="1" ht="12.75">
      <c r="A252" s="9" t="s">
        <v>488</v>
      </c>
      <c r="B252" s="27" t="s">
        <v>7</v>
      </c>
      <c r="C252" s="8">
        <v>3187</v>
      </c>
      <c r="D252" s="70">
        <v>3152263</v>
      </c>
      <c r="E252" s="28">
        <v>151550</v>
      </c>
      <c r="F252" s="29">
        <f t="shared" si="21"/>
        <v>66290.08367535468</v>
      </c>
      <c r="G252" s="30">
        <f t="shared" si="22"/>
        <v>0.0032744310660242845</v>
      </c>
      <c r="H252" s="7">
        <f t="shared" si="23"/>
        <v>20.80015176509403</v>
      </c>
      <c r="I252" s="7">
        <f t="shared" si="27"/>
        <v>34420.08367535467</v>
      </c>
      <c r="J252" s="7">
        <f t="shared" si="24"/>
        <v>34420.08367535467</v>
      </c>
      <c r="K252" s="7">
        <f t="shared" si="25"/>
        <v>0.004807635710215526</v>
      </c>
      <c r="L252" s="31">
        <f>$B$509*G252</f>
        <v>148603.14357219043</v>
      </c>
      <c r="M252" s="10">
        <f>$G$509*K252</f>
        <v>73776.64300929432</v>
      </c>
      <c r="N252" s="32">
        <f t="shared" si="26"/>
        <v>222379.78658148475</v>
      </c>
    </row>
    <row r="253" spans="1:14" s="4" customFormat="1" ht="12.75">
      <c r="A253" s="26" t="s">
        <v>490</v>
      </c>
      <c r="B253" s="27" t="s">
        <v>89</v>
      </c>
      <c r="C253" s="64">
        <v>230</v>
      </c>
      <c r="D253" s="69">
        <v>1041754</v>
      </c>
      <c r="E253" s="28">
        <v>140100</v>
      </c>
      <c r="F253" s="29">
        <f t="shared" si="21"/>
        <v>1710.2314061384725</v>
      </c>
      <c r="G253" s="30">
        <f t="shared" si="22"/>
        <v>8.447771575874764E-05</v>
      </c>
      <c r="H253" s="7">
        <f t="shared" si="23"/>
        <v>7.435788722341185</v>
      </c>
      <c r="I253" s="7">
        <f t="shared" si="27"/>
        <v>-589.7685938615275</v>
      </c>
      <c r="J253" s="7">
        <f t="shared" si="24"/>
        <v>0</v>
      </c>
      <c r="K253" s="7">
        <f t="shared" si="25"/>
        <v>0</v>
      </c>
      <c r="L253" s="31">
        <f>$B$509*G253</f>
        <v>3833.8428479394242</v>
      </c>
      <c r="M253" s="10">
        <f>$G$509*K253</f>
        <v>0</v>
      </c>
      <c r="N253" s="32">
        <f t="shared" si="26"/>
        <v>3833.8428479394242</v>
      </c>
    </row>
    <row r="254" spans="1:14" s="4" customFormat="1" ht="12.75">
      <c r="A254" s="26" t="s">
        <v>496</v>
      </c>
      <c r="B254" s="27" t="s">
        <v>235</v>
      </c>
      <c r="C254" s="64">
        <v>1140</v>
      </c>
      <c r="D254" s="69">
        <v>3972943</v>
      </c>
      <c r="E254" s="28">
        <v>514050</v>
      </c>
      <c r="F254" s="29">
        <f t="shared" si="21"/>
        <v>8810.728567259994</v>
      </c>
      <c r="G254" s="30">
        <f t="shared" si="22"/>
        <v>0.00043521024164387435</v>
      </c>
      <c r="H254" s="7">
        <f t="shared" si="23"/>
        <v>7.728709269526311</v>
      </c>
      <c r="I254" s="7">
        <f t="shared" si="27"/>
        <v>-2589.271432740006</v>
      </c>
      <c r="J254" s="7">
        <f t="shared" si="24"/>
        <v>0</v>
      </c>
      <c r="K254" s="7">
        <f t="shared" si="25"/>
        <v>0</v>
      </c>
      <c r="L254" s="31">
        <f>$B$509*G254</f>
        <v>19751.098349313274</v>
      </c>
      <c r="M254" s="10">
        <f>$G$509*K254</f>
        <v>0</v>
      </c>
      <c r="N254" s="32">
        <f t="shared" si="26"/>
        <v>19751.098349313274</v>
      </c>
    </row>
    <row r="255" spans="1:14" s="4" customFormat="1" ht="12.75">
      <c r="A255" s="26" t="s">
        <v>497</v>
      </c>
      <c r="B255" s="27" t="s">
        <v>289</v>
      </c>
      <c r="C255" s="64">
        <v>358</v>
      </c>
      <c r="D255" s="69">
        <v>645577</v>
      </c>
      <c r="E255" s="28">
        <v>44950</v>
      </c>
      <c r="F255" s="29">
        <f t="shared" si="21"/>
        <v>5141.636618464961</v>
      </c>
      <c r="G255" s="30">
        <f t="shared" si="22"/>
        <v>0.00025397365247208136</v>
      </c>
      <c r="H255" s="7">
        <f t="shared" si="23"/>
        <v>14.362113459399332</v>
      </c>
      <c r="I255" s="7">
        <f t="shared" si="27"/>
        <v>1561.6366184649607</v>
      </c>
      <c r="J255" s="7">
        <f t="shared" si="24"/>
        <v>1561.6366184649607</v>
      </c>
      <c r="K255" s="7">
        <f t="shared" si="25"/>
        <v>0.00021812207210547996</v>
      </c>
      <c r="L255" s="31">
        <f>$B$509*G255</f>
        <v>11526.058231449235</v>
      </c>
      <c r="M255" s="10">
        <f>$G$509*K255</f>
        <v>3347.2407678434793</v>
      </c>
      <c r="N255" s="32">
        <f t="shared" si="26"/>
        <v>14873.298999292714</v>
      </c>
    </row>
    <row r="256" spans="1:14" s="4" customFormat="1" ht="12.75">
      <c r="A256" s="26" t="s">
        <v>502</v>
      </c>
      <c r="B256" s="27" t="s">
        <v>420</v>
      </c>
      <c r="C256" s="64">
        <v>1359</v>
      </c>
      <c r="D256" s="69">
        <v>2574105</v>
      </c>
      <c r="E256" s="28">
        <v>162350</v>
      </c>
      <c r="F256" s="29">
        <f t="shared" si="21"/>
        <v>21547.327964274715</v>
      </c>
      <c r="G256" s="30">
        <f t="shared" si="22"/>
        <v>0.0010643407907217043</v>
      </c>
      <c r="H256" s="7">
        <f t="shared" si="23"/>
        <v>15.855281798583308</v>
      </c>
      <c r="I256" s="7">
        <f t="shared" si="27"/>
        <v>7957.327964274715</v>
      </c>
      <c r="J256" s="7">
        <f t="shared" si="24"/>
        <v>7957.327964274715</v>
      </c>
      <c r="K256" s="7">
        <f t="shared" si="25"/>
        <v>0.0011114422161133675</v>
      </c>
      <c r="L256" s="31">
        <f>$B$509*G256</f>
        <v>48302.86060209981</v>
      </c>
      <c r="M256" s="10">
        <f>$G$509*K256</f>
        <v>17055.883712116545</v>
      </c>
      <c r="N256" s="32">
        <f t="shared" si="26"/>
        <v>65358.744314216354</v>
      </c>
    </row>
    <row r="257" spans="1:14" s="4" customFormat="1" ht="12.75">
      <c r="A257" s="9" t="s">
        <v>489</v>
      </c>
      <c r="B257" s="27" t="s">
        <v>46</v>
      </c>
      <c r="C257" s="8">
        <v>404</v>
      </c>
      <c r="D257" s="70">
        <v>348011</v>
      </c>
      <c r="E257" s="28">
        <v>23400</v>
      </c>
      <c r="F257" s="29">
        <f t="shared" si="21"/>
        <v>6008.395042735043</v>
      </c>
      <c r="G257" s="30">
        <f t="shared" si="22"/>
        <v>0.00029678760825267085</v>
      </c>
      <c r="H257" s="7">
        <f t="shared" si="23"/>
        <v>14.872264957264957</v>
      </c>
      <c r="I257" s="7">
        <f t="shared" si="27"/>
        <v>1968.3950427350424</v>
      </c>
      <c r="J257" s="7">
        <f t="shared" si="24"/>
        <v>1968.3950427350424</v>
      </c>
      <c r="K257" s="7">
        <f t="shared" si="25"/>
        <v>0.00027493617936902634</v>
      </c>
      <c r="L257" s="31">
        <f>$B$509*G257</f>
        <v>13469.079259979011</v>
      </c>
      <c r="M257" s="10">
        <f>$G$509*K257</f>
        <v>4219.094286313685</v>
      </c>
      <c r="N257" s="32">
        <f t="shared" si="26"/>
        <v>17688.173546292695</v>
      </c>
    </row>
    <row r="258" spans="1:14" s="4" customFormat="1" ht="12.75">
      <c r="A258" s="26" t="s">
        <v>503</v>
      </c>
      <c r="B258" s="27" t="s">
        <v>456</v>
      </c>
      <c r="C258" s="64">
        <v>4344</v>
      </c>
      <c r="D258" s="69">
        <v>5103195</v>
      </c>
      <c r="E258" s="28">
        <v>445000</v>
      </c>
      <c r="F258" s="29">
        <f t="shared" si="21"/>
        <v>49816.357483146065</v>
      </c>
      <c r="G258" s="30">
        <f t="shared" si="22"/>
        <v>0.002460703313301589</v>
      </c>
      <c r="H258" s="7">
        <f t="shared" si="23"/>
        <v>11.46785393258427</v>
      </c>
      <c r="I258" s="7">
        <f t="shared" si="27"/>
        <v>6376.3574831460655</v>
      </c>
      <c r="J258" s="7">
        <f t="shared" si="24"/>
        <v>6376.3574831460655</v>
      </c>
      <c r="K258" s="7">
        <f t="shared" si="25"/>
        <v>0.0008906196808296152</v>
      </c>
      <c r="L258" s="31">
        <f>$B$509*G258</f>
        <v>111673.82680592022</v>
      </c>
      <c r="M258" s="10">
        <f>$G$509*K258</f>
        <v>13667.202385987877</v>
      </c>
      <c r="N258" s="32">
        <f t="shared" si="26"/>
        <v>125341.0291919081</v>
      </c>
    </row>
    <row r="259" spans="1:14" s="4" customFormat="1" ht="12.75">
      <c r="A259" s="26" t="s">
        <v>502</v>
      </c>
      <c r="B259" s="27" t="s">
        <v>421</v>
      </c>
      <c r="C259" s="64">
        <v>2221</v>
      </c>
      <c r="D259" s="69">
        <v>2702862</v>
      </c>
      <c r="E259" s="28">
        <v>133000</v>
      </c>
      <c r="F259" s="29">
        <f t="shared" si="21"/>
        <v>45135.76317293233</v>
      </c>
      <c r="G259" s="30">
        <f t="shared" si="22"/>
        <v>0.0022295030708659566</v>
      </c>
      <c r="H259" s="7">
        <f t="shared" si="23"/>
        <v>20.32227067669173</v>
      </c>
      <c r="I259" s="7">
        <f t="shared" si="27"/>
        <v>22925.763172932333</v>
      </c>
      <c r="J259" s="7">
        <f t="shared" si="24"/>
        <v>22925.763172932333</v>
      </c>
      <c r="K259" s="7">
        <f t="shared" si="25"/>
        <v>0.0032021629800119246</v>
      </c>
      <c r="L259" s="31">
        <f>$B$509*G259</f>
        <v>101181.29172797069</v>
      </c>
      <c r="M259" s="10">
        <f>$G$509*K259</f>
        <v>49139.504170819746</v>
      </c>
      <c r="N259" s="32">
        <f t="shared" si="26"/>
        <v>150320.79589879044</v>
      </c>
    </row>
    <row r="260" spans="1:14" s="4" customFormat="1" ht="12.75">
      <c r="A260" s="26" t="s">
        <v>502</v>
      </c>
      <c r="B260" s="27" t="s">
        <v>422</v>
      </c>
      <c r="C260" s="64">
        <v>1119</v>
      </c>
      <c r="D260" s="69">
        <v>1565472</v>
      </c>
      <c r="E260" s="28">
        <v>107050</v>
      </c>
      <c r="F260" s="29">
        <f t="shared" si="21"/>
        <v>16363.971676786548</v>
      </c>
      <c r="G260" s="30">
        <f t="shared" si="22"/>
        <v>0.0008083063748180537</v>
      </c>
      <c r="H260" s="7">
        <f t="shared" si="23"/>
        <v>14.623745913124708</v>
      </c>
      <c r="I260" s="7">
        <f t="shared" si="27"/>
        <v>5173.971676786548</v>
      </c>
      <c r="J260" s="7">
        <f t="shared" si="24"/>
        <v>5173.971676786548</v>
      </c>
      <c r="K260" s="7">
        <f t="shared" si="25"/>
        <v>0.0007226760757346243</v>
      </c>
      <c r="L260" s="31">
        <f>$B$509*G260</f>
        <v>36683.278971343956</v>
      </c>
      <c r="M260" s="10">
        <f>$G$509*K260</f>
        <v>11089.98644334492</v>
      </c>
      <c r="N260" s="32">
        <f t="shared" si="26"/>
        <v>47773.265414688874</v>
      </c>
    </row>
    <row r="261" spans="1:14" s="4" customFormat="1" ht="12.75">
      <c r="A261" s="9" t="s">
        <v>489</v>
      </c>
      <c r="B261" s="27" t="s">
        <v>47</v>
      </c>
      <c r="C261" s="8">
        <v>79</v>
      </c>
      <c r="D261" s="70">
        <v>91894</v>
      </c>
      <c r="E261" s="28">
        <v>7350</v>
      </c>
      <c r="F261" s="29">
        <f t="shared" si="21"/>
        <v>987.7042176870748</v>
      </c>
      <c r="G261" s="30">
        <f t="shared" si="22"/>
        <v>4.87881323287599E-05</v>
      </c>
      <c r="H261" s="7">
        <f t="shared" si="23"/>
        <v>12.502585034013606</v>
      </c>
      <c r="I261" s="7">
        <f t="shared" si="27"/>
        <v>197.70421768707487</v>
      </c>
      <c r="J261" s="7">
        <f t="shared" si="24"/>
        <v>197.70421768707487</v>
      </c>
      <c r="K261" s="7">
        <f t="shared" si="25"/>
        <v>2.7614397047302104E-05</v>
      </c>
      <c r="L261" s="31">
        <f>$B$509*G261</f>
        <v>2214.1464232663016</v>
      </c>
      <c r="M261" s="10">
        <f>$G$509*K261</f>
        <v>423.7628713312778</v>
      </c>
      <c r="N261" s="32">
        <f t="shared" si="26"/>
        <v>2637.9092945975794</v>
      </c>
    </row>
    <row r="262" spans="1:14" s="4" customFormat="1" ht="12.75">
      <c r="A262" s="9" t="s">
        <v>489</v>
      </c>
      <c r="B262" s="27" t="s">
        <v>48</v>
      </c>
      <c r="C262" s="8">
        <v>4035</v>
      </c>
      <c r="D262" s="70">
        <v>5902778</v>
      </c>
      <c r="E262" s="28">
        <v>300950</v>
      </c>
      <c r="F262" s="29">
        <f t="shared" si="21"/>
        <v>79141.7485628842</v>
      </c>
      <c r="G262" s="30">
        <f t="shared" si="22"/>
        <v>0.003909245331215888</v>
      </c>
      <c r="H262" s="7">
        <f t="shared" si="23"/>
        <v>19.61381624854627</v>
      </c>
      <c r="I262" s="7">
        <f t="shared" si="27"/>
        <v>38791.748562884204</v>
      </c>
      <c r="J262" s="7">
        <f t="shared" si="24"/>
        <v>38791.748562884204</v>
      </c>
      <c r="K262" s="7">
        <f t="shared" si="25"/>
        <v>0.005418249339880556</v>
      </c>
      <c r="L262" s="31">
        <f>$B$509*G262</f>
        <v>177412.84928588607</v>
      </c>
      <c r="M262" s="10">
        <f>$G$509*K262</f>
        <v>83146.95026379026</v>
      </c>
      <c r="N262" s="32">
        <f t="shared" si="26"/>
        <v>260559.79954967633</v>
      </c>
    </row>
    <row r="263" spans="1:14" s="4" customFormat="1" ht="12.75">
      <c r="A263" s="26" t="s">
        <v>500</v>
      </c>
      <c r="B263" s="27" t="s">
        <v>357</v>
      </c>
      <c r="C263" s="64">
        <v>4855</v>
      </c>
      <c r="D263" s="69">
        <v>7657450</v>
      </c>
      <c r="E263" s="28">
        <v>498350</v>
      </c>
      <c r="F263" s="29">
        <f aca="true" t="shared" si="28" ref="F263:F326">(C263*D263)/E263</f>
        <v>74600.01956456306</v>
      </c>
      <c r="G263" s="30">
        <f aca="true" t="shared" si="29" ref="G263:G326">F263/$F$500</f>
        <v>0.0036849044086972598</v>
      </c>
      <c r="H263" s="7">
        <f aca="true" t="shared" si="30" ref="H263:H326">D263/E263</f>
        <v>15.365606501454801</v>
      </c>
      <c r="I263" s="7">
        <f t="shared" si="27"/>
        <v>26050.01956456306</v>
      </c>
      <c r="J263" s="7">
        <f aca="true" t="shared" si="31" ref="J263:J326">IF(I263&gt;0,I263,0)</f>
        <v>26050.01956456306</v>
      </c>
      <c r="K263" s="7">
        <f aca="true" t="shared" si="32" ref="K263:K326">J263/$J$500</f>
        <v>0.003638544446656288</v>
      </c>
      <c r="L263" s="31">
        <f>$B$509*G263</f>
        <v>167231.60996646102</v>
      </c>
      <c r="M263" s="10">
        <f>$G$509*K263</f>
        <v>55836.093018449006</v>
      </c>
      <c r="N263" s="32">
        <f aca="true" t="shared" si="33" ref="N263:N326">L263+M263</f>
        <v>223067.70298491002</v>
      </c>
    </row>
    <row r="264" spans="1:14" s="4" customFormat="1" ht="12.75">
      <c r="A264" s="26" t="s">
        <v>496</v>
      </c>
      <c r="B264" s="27" t="s">
        <v>236</v>
      </c>
      <c r="C264" s="64">
        <v>46</v>
      </c>
      <c r="D264" s="69">
        <v>143121</v>
      </c>
      <c r="E264" s="28">
        <v>20000</v>
      </c>
      <c r="F264" s="29">
        <f t="shared" si="28"/>
        <v>329.1783</v>
      </c>
      <c r="G264" s="30">
        <f t="shared" si="29"/>
        <v>1.62599229329649E-05</v>
      </c>
      <c r="H264" s="7">
        <f t="shared" si="30"/>
        <v>7.15605</v>
      </c>
      <c r="I264" s="7">
        <f aca="true" t="shared" si="34" ref="I264:I327">(H264-10)*C264</f>
        <v>-130.82170000000002</v>
      </c>
      <c r="J264" s="7">
        <f t="shared" si="31"/>
        <v>0</v>
      </c>
      <c r="K264" s="7">
        <f t="shared" si="32"/>
        <v>0</v>
      </c>
      <c r="L264" s="31">
        <f>$B$509*G264</f>
        <v>737.9222873712544</v>
      </c>
      <c r="M264" s="10">
        <f>$G$509*K264</f>
        <v>0</v>
      </c>
      <c r="N264" s="32">
        <f t="shared" si="33"/>
        <v>737.9222873712544</v>
      </c>
    </row>
    <row r="265" spans="1:14" s="4" customFormat="1" ht="12.75">
      <c r="A265" s="26" t="s">
        <v>493</v>
      </c>
      <c r="B265" s="27" t="s">
        <v>169</v>
      </c>
      <c r="C265" s="64">
        <v>2580</v>
      </c>
      <c r="D265" s="69">
        <v>4063612</v>
      </c>
      <c r="E265" s="28">
        <v>301450</v>
      </c>
      <c r="F265" s="29">
        <f t="shared" si="28"/>
        <v>34778.964869795986</v>
      </c>
      <c r="G265" s="30">
        <f t="shared" si="29"/>
        <v>0.0017179239593593395</v>
      </c>
      <c r="H265" s="7">
        <f t="shared" si="30"/>
        <v>13.48021894178139</v>
      </c>
      <c r="I265" s="7">
        <f t="shared" si="34"/>
        <v>8978.964869795986</v>
      </c>
      <c r="J265" s="7">
        <f t="shared" si="31"/>
        <v>8978.964869795986</v>
      </c>
      <c r="K265" s="7">
        <f t="shared" si="32"/>
        <v>0.0012541396632254724</v>
      </c>
      <c r="L265" s="31">
        <f>$B$509*G265</f>
        <v>77964.35338879979</v>
      </c>
      <c r="M265" s="10">
        <f>$G$509*K265</f>
        <v>19245.67912268759</v>
      </c>
      <c r="N265" s="32">
        <f t="shared" si="33"/>
        <v>97210.03251148738</v>
      </c>
    </row>
    <row r="266" spans="1:14" s="4" customFormat="1" ht="12.75">
      <c r="A266" s="9" t="s">
        <v>489</v>
      </c>
      <c r="B266" s="27" t="s">
        <v>49</v>
      </c>
      <c r="C266" s="8">
        <v>1948</v>
      </c>
      <c r="D266" s="70">
        <v>1597419</v>
      </c>
      <c r="E266" s="28">
        <v>125700</v>
      </c>
      <c r="F266" s="29">
        <f t="shared" si="28"/>
        <v>24755.546634844868</v>
      </c>
      <c r="G266" s="30">
        <f t="shared" si="29"/>
        <v>0.0012228123191777714</v>
      </c>
      <c r="H266" s="7">
        <f t="shared" si="30"/>
        <v>12.7081861575179</v>
      </c>
      <c r="I266" s="7">
        <f t="shared" si="34"/>
        <v>5275.54663484487</v>
      </c>
      <c r="J266" s="7">
        <f t="shared" si="31"/>
        <v>5275.54663484487</v>
      </c>
      <c r="K266" s="7">
        <f t="shared" si="32"/>
        <v>0.000736863589054776</v>
      </c>
      <c r="L266" s="31">
        <f>$B$509*G266</f>
        <v>55494.756482764766</v>
      </c>
      <c r="M266" s="10">
        <f>$G$509*K266</f>
        <v>11307.704084302271</v>
      </c>
      <c r="N266" s="32">
        <f t="shared" si="33"/>
        <v>66802.46056706704</v>
      </c>
    </row>
    <row r="267" spans="1:14" s="4" customFormat="1" ht="12.75">
      <c r="A267" s="26" t="s">
        <v>492</v>
      </c>
      <c r="B267" s="27" t="s">
        <v>139</v>
      </c>
      <c r="C267" s="64">
        <v>513</v>
      </c>
      <c r="D267" s="69">
        <v>818375</v>
      </c>
      <c r="E267" s="28">
        <v>69700</v>
      </c>
      <c r="F267" s="29">
        <f t="shared" si="28"/>
        <v>6023.333931133429</v>
      </c>
      <c r="G267" s="30">
        <f t="shared" si="29"/>
        <v>0.0002975255219427954</v>
      </c>
      <c r="H267" s="7">
        <f t="shared" si="30"/>
        <v>11.74139167862267</v>
      </c>
      <c r="I267" s="7">
        <f t="shared" si="34"/>
        <v>893.3339311334294</v>
      </c>
      <c r="J267" s="7">
        <f t="shared" si="31"/>
        <v>893.3339311334294</v>
      </c>
      <c r="K267" s="7">
        <f t="shared" si="32"/>
        <v>0.0001247766899398753</v>
      </c>
      <c r="L267" s="31">
        <f>$B$509*G267</f>
        <v>13502.567915512262</v>
      </c>
      <c r="M267" s="10">
        <f>$G$509*K267</f>
        <v>1914.7884458081992</v>
      </c>
      <c r="N267" s="32">
        <f t="shared" si="33"/>
        <v>15417.35636132046</v>
      </c>
    </row>
    <row r="268" spans="1:14" s="4" customFormat="1" ht="12.75">
      <c r="A268" s="9" t="s">
        <v>489</v>
      </c>
      <c r="B268" s="27" t="s">
        <v>50</v>
      </c>
      <c r="C268" s="8">
        <v>1493</v>
      </c>
      <c r="D268" s="70">
        <v>1569056</v>
      </c>
      <c r="E268" s="28">
        <v>104850</v>
      </c>
      <c r="F268" s="29">
        <f t="shared" si="28"/>
        <v>22342.399694802098</v>
      </c>
      <c r="G268" s="30">
        <f t="shared" si="29"/>
        <v>0.0011036137472457347</v>
      </c>
      <c r="H268" s="7">
        <f t="shared" si="30"/>
        <v>14.964768717215069</v>
      </c>
      <c r="I268" s="7">
        <f t="shared" si="34"/>
        <v>7412.399694802098</v>
      </c>
      <c r="J268" s="7">
        <f t="shared" si="31"/>
        <v>7412.399694802098</v>
      </c>
      <c r="K268" s="7">
        <f t="shared" si="32"/>
        <v>0.0010353291934800631</v>
      </c>
      <c r="L268" s="31">
        <f>$B$509*G268</f>
        <v>50085.18085229548</v>
      </c>
      <c r="M268" s="10">
        <f>$G$509*K268</f>
        <v>15887.874395760939</v>
      </c>
      <c r="N268" s="32">
        <f t="shared" si="33"/>
        <v>65973.05524805642</v>
      </c>
    </row>
    <row r="269" spans="1:14" s="4" customFormat="1" ht="12.75">
      <c r="A269" s="26" t="s">
        <v>502</v>
      </c>
      <c r="B269" s="27" t="s">
        <v>423</v>
      </c>
      <c r="C269" s="64">
        <v>518</v>
      </c>
      <c r="D269" s="69">
        <v>529909</v>
      </c>
      <c r="E269" s="28">
        <v>38150</v>
      </c>
      <c r="F269" s="29">
        <f t="shared" si="28"/>
        <v>7195.094678899082</v>
      </c>
      <c r="G269" s="30">
        <f t="shared" si="29"/>
        <v>0.00035540521648688543</v>
      </c>
      <c r="H269" s="7">
        <f t="shared" si="30"/>
        <v>13.890144167758846</v>
      </c>
      <c r="I269" s="7">
        <f t="shared" si="34"/>
        <v>2015.0946788990823</v>
      </c>
      <c r="J269" s="7">
        <f t="shared" si="31"/>
        <v>2015.0946788990823</v>
      </c>
      <c r="K269" s="7">
        <f t="shared" si="32"/>
        <v>0.0002814589653271868</v>
      </c>
      <c r="L269" s="31">
        <f>$B$509*G269</f>
        <v>16129.315703088421</v>
      </c>
      <c r="M269" s="10">
        <f>$G$509*K269</f>
        <v>4319.191148902234</v>
      </c>
      <c r="N269" s="32">
        <f t="shared" si="33"/>
        <v>20448.506851990656</v>
      </c>
    </row>
    <row r="270" spans="1:14" s="4" customFormat="1" ht="12.75">
      <c r="A270" s="9" t="s">
        <v>489</v>
      </c>
      <c r="B270" s="27" t="s">
        <v>51</v>
      </c>
      <c r="C270" s="8">
        <v>249</v>
      </c>
      <c r="D270" s="70">
        <v>422407</v>
      </c>
      <c r="E270" s="28">
        <v>25350</v>
      </c>
      <c r="F270" s="29">
        <f t="shared" si="28"/>
        <v>4149.08650887574</v>
      </c>
      <c r="G270" s="30">
        <f t="shared" si="29"/>
        <v>0.000204946154945584</v>
      </c>
      <c r="H270" s="7">
        <f t="shared" si="30"/>
        <v>16.662998027613412</v>
      </c>
      <c r="I270" s="7">
        <f t="shared" si="34"/>
        <v>1659.0865088757396</v>
      </c>
      <c r="J270" s="7">
        <f t="shared" si="31"/>
        <v>1659.0865088757396</v>
      </c>
      <c r="K270" s="7">
        <f t="shared" si="32"/>
        <v>0.00023173341534085117</v>
      </c>
      <c r="L270" s="31">
        <f>$B$509*G270</f>
        <v>9301.048723839933</v>
      </c>
      <c r="M270" s="10">
        <f>$G$509*K270</f>
        <v>3556.1166626246036</v>
      </c>
      <c r="N270" s="32">
        <f t="shared" si="33"/>
        <v>12857.165386464536</v>
      </c>
    </row>
    <row r="271" spans="1:14" s="4" customFormat="1" ht="12.75">
      <c r="A271" s="26" t="s">
        <v>494</v>
      </c>
      <c r="B271" s="27" t="s">
        <v>192</v>
      </c>
      <c r="C271" s="64">
        <v>74</v>
      </c>
      <c r="D271" s="69">
        <v>260381</v>
      </c>
      <c r="E271" s="28">
        <v>36050</v>
      </c>
      <c r="F271" s="29">
        <f t="shared" si="28"/>
        <v>534.4852704576977</v>
      </c>
      <c r="G271" s="30">
        <f t="shared" si="29"/>
        <v>2.640116103171766E-05</v>
      </c>
      <c r="H271" s="7">
        <f t="shared" si="30"/>
        <v>7.222773925104022</v>
      </c>
      <c r="I271" s="7">
        <f t="shared" si="34"/>
        <v>-205.51472954230238</v>
      </c>
      <c r="J271" s="7">
        <f t="shared" si="31"/>
        <v>0</v>
      </c>
      <c r="K271" s="7">
        <f t="shared" si="32"/>
        <v>0</v>
      </c>
      <c r="L271" s="31">
        <f>$B$509*G271</f>
        <v>1198.1609764142647</v>
      </c>
      <c r="M271" s="10">
        <f>$G$509*K271</f>
        <v>0</v>
      </c>
      <c r="N271" s="32">
        <f t="shared" si="33"/>
        <v>1198.1609764142647</v>
      </c>
    </row>
    <row r="272" spans="1:14" s="4" customFormat="1" ht="12.75">
      <c r="A272" s="26" t="s">
        <v>497</v>
      </c>
      <c r="B272" s="27" t="s">
        <v>290</v>
      </c>
      <c r="C272" s="64">
        <v>687</v>
      </c>
      <c r="D272" s="69">
        <v>758901</v>
      </c>
      <c r="E272" s="28">
        <v>39400</v>
      </c>
      <c r="F272" s="29">
        <f t="shared" si="28"/>
        <v>13232.61388324873</v>
      </c>
      <c r="G272" s="30">
        <f t="shared" si="29"/>
        <v>0.0006536314269297392</v>
      </c>
      <c r="H272" s="7">
        <f t="shared" si="30"/>
        <v>19.261446700507616</v>
      </c>
      <c r="I272" s="7">
        <f t="shared" si="34"/>
        <v>6362.613883248732</v>
      </c>
      <c r="J272" s="7">
        <f t="shared" si="31"/>
        <v>6362.613883248732</v>
      </c>
      <c r="K272" s="7">
        <f t="shared" si="32"/>
        <v>0.0008887000393122808</v>
      </c>
      <c r="L272" s="31">
        <f>$B$509*G272</f>
        <v>29663.68288744282</v>
      </c>
      <c r="M272" s="10">
        <f>$G$509*K272</f>
        <v>13637.744100155349</v>
      </c>
      <c r="N272" s="32">
        <f t="shared" si="33"/>
        <v>43301.42698759817</v>
      </c>
    </row>
    <row r="273" spans="1:14" s="4" customFormat="1" ht="12.75">
      <c r="A273" s="26" t="s">
        <v>497</v>
      </c>
      <c r="B273" s="27" t="s">
        <v>291</v>
      </c>
      <c r="C273" s="64">
        <v>97</v>
      </c>
      <c r="D273" s="69">
        <v>129936</v>
      </c>
      <c r="E273" s="28">
        <v>7700</v>
      </c>
      <c r="F273" s="29">
        <f t="shared" si="28"/>
        <v>1636.8561038961038</v>
      </c>
      <c r="G273" s="30">
        <f t="shared" si="29"/>
        <v>8.085330686045781E-05</v>
      </c>
      <c r="H273" s="7">
        <f t="shared" si="30"/>
        <v>16.874805194805194</v>
      </c>
      <c r="I273" s="7">
        <f t="shared" si="34"/>
        <v>666.8561038961038</v>
      </c>
      <c r="J273" s="7">
        <f t="shared" si="31"/>
        <v>666.8561038961038</v>
      </c>
      <c r="K273" s="7">
        <f t="shared" si="32"/>
        <v>9.314333018201384E-05</v>
      </c>
      <c r="L273" s="31">
        <f>$B$509*G273</f>
        <v>3669.3566990430795</v>
      </c>
      <c r="M273" s="10">
        <f>$G$509*K273</f>
        <v>1429.3516883847258</v>
      </c>
      <c r="N273" s="32">
        <f t="shared" si="33"/>
        <v>5098.708387427805</v>
      </c>
    </row>
    <row r="274" spans="1:14" s="4" customFormat="1" ht="12.75">
      <c r="A274" s="9" t="s">
        <v>488</v>
      </c>
      <c r="B274" s="27" t="s">
        <v>8</v>
      </c>
      <c r="C274" s="8">
        <v>3031</v>
      </c>
      <c r="D274" s="70">
        <v>2720742</v>
      </c>
      <c r="E274" s="28">
        <v>146900</v>
      </c>
      <c r="F274" s="29">
        <f t="shared" si="28"/>
        <v>56137.29749489448</v>
      </c>
      <c r="G274" s="30">
        <f t="shared" si="29"/>
        <v>0.0027729292329777143</v>
      </c>
      <c r="H274" s="7">
        <f t="shared" si="30"/>
        <v>18.521048332198774</v>
      </c>
      <c r="I274" s="7">
        <f t="shared" si="34"/>
        <v>25827.297494894483</v>
      </c>
      <c r="J274" s="7">
        <f t="shared" si="31"/>
        <v>25827.297494894483</v>
      </c>
      <c r="K274" s="7">
        <f t="shared" si="32"/>
        <v>0.003607435673485047</v>
      </c>
      <c r="L274" s="31">
        <f>$B$509*G274</f>
        <v>125843.5412488403</v>
      </c>
      <c r="M274" s="10">
        <f>$G$509*K274</f>
        <v>55358.70642115857</v>
      </c>
      <c r="N274" s="32">
        <f t="shared" si="33"/>
        <v>181202.24766999885</v>
      </c>
    </row>
    <row r="275" spans="1:14" s="4" customFormat="1" ht="12.75">
      <c r="A275" s="26" t="s">
        <v>502</v>
      </c>
      <c r="B275" s="27" t="s">
        <v>424</v>
      </c>
      <c r="C275" s="64">
        <v>157</v>
      </c>
      <c r="D275" s="69">
        <v>210865</v>
      </c>
      <c r="E275" s="28">
        <v>27400</v>
      </c>
      <c r="F275" s="29">
        <f t="shared" si="28"/>
        <v>1208.2410583941605</v>
      </c>
      <c r="G275" s="30">
        <f t="shared" si="29"/>
        <v>5.9681657308312834E-05</v>
      </c>
      <c r="H275" s="7">
        <f t="shared" si="30"/>
        <v>7.695802919708029</v>
      </c>
      <c r="I275" s="7">
        <f t="shared" si="34"/>
        <v>-361.75894160583937</v>
      </c>
      <c r="J275" s="7">
        <f t="shared" si="31"/>
        <v>0</v>
      </c>
      <c r="K275" s="7">
        <f t="shared" si="32"/>
        <v>0</v>
      </c>
      <c r="L275" s="31">
        <f>$B$509*G275</f>
        <v>2708.526064768195</v>
      </c>
      <c r="M275" s="10">
        <f>$G$509*K275</f>
        <v>0</v>
      </c>
      <c r="N275" s="32">
        <f t="shared" si="33"/>
        <v>2708.526064768195</v>
      </c>
    </row>
    <row r="276" spans="1:14" s="4" customFormat="1" ht="12.75">
      <c r="A276" s="26" t="s">
        <v>498</v>
      </c>
      <c r="B276" s="27" t="s">
        <v>322</v>
      </c>
      <c r="C276" s="64">
        <v>254</v>
      </c>
      <c r="D276" s="69">
        <v>329580</v>
      </c>
      <c r="E276" s="28">
        <v>17950</v>
      </c>
      <c r="F276" s="29">
        <f t="shared" si="28"/>
        <v>4663.694707520891</v>
      </c>
      <c r="G276" s="30">
        <f t="shared" si="29"/>
        <v>0.00023036547830511907</v>
      </c>
      <c r="H276" s="7">
        <f t="shared" si="30"/>
        <v>18.36100278551532</v>
      </c>
      <c r="I276" s="7">
        <f t="shared" si="34"/>
        <v>2123.694707520892</v>
      </c>
      <c r="J276" s="7">
        <f t="shared" si="31"/>
        <v>2123.694707520892</v>
      </c>
      <c r="K276" s="7">
        <f t="shared" si="32"/>
        <v>0.0002966277075259885</v>
      </c>
      <c r="L276" s="31">
        <f>$B$509*G276</f>
        <v>10454.651069572414</v>
      </c>
      <c r="M276" s="10">
        <f>$G$509*K276</f>
        <v>4551.966455842211</v>
      </c>
      <c r="N276" s="32">
        <f t="shared" si="33"/>
        <v>15006.617525414626</v>
      </c>
    </row>
    <row r="277" spans="1:14" s="4" customFormat="1" ht="12.75">
      <c r="A277" s="26" t="s">
        <v>497</v>
      </c>
      <c r="B277" s="27" t="s">
        <v>292</v>
      </c>
      <c r="C277" s="64">
        <v>1349</v>
      </c>
      <c r="D277" s="69">
        <v>1419529</v>
      </c>
      <c r="E277" s="28">
        <v>58750</v>
      </c>
      <c r="F277" s="29">
        <f t="shared" si="28"/>
        <v>32594.802059574467</v>
      </c>
      <c r="G277" s="30">
        <f t="shared" si="29"/>
        <v>0.001610036170379173</v>
      </c>
      <c r="H277" s="7">
        <f t="shared" si="30"/>
        <v>24.16219574468085</v>
      </c>
      <c r="I277" s="7">
        <f t="shared" si="34"/>
        <v>19104.802059574467</v>
      </c>
      <c r="J277" s="7">
        <f t="shared" si="31"/>
        <v>19104.802059574467</v>
      </c>
      <c r="K277" s="7">
        <f t="shared" si="32"/>
        <v>0.002668469068364719</v>
      </c>
      <c r="L277" s="31">
        <f>$B$509*G277</f>
        <v>73068.0937723248</v>
      </c>
      <c r="M277" s="10">
        <f>$G$509*K277</f>
        <v>40949.5855561116</v>
      </c>
      <c r="N277" s="32">
        <f t="shared" si="33"/>
        <v>114017.67932843641</v>
      </c>
    </row>
    <row r="278" spans="1:14" s="4" customFormat="1" ht="12.75">
      <c r="A278" s="26" t="s">
        <v>500</v>
      </c>
      <c r="B278" s="27" t="s">
        <v>358</v>
      </c>
      <c r="C278" s="64">
        <v>664</v>
      </c>
      <c r="D278" s="69">
        <v>807050</v>
      </c>
      <c r="E278" s="28">
        <v>58450</v>
      </c>
      <c r="F278" s="29">
        <f t="shared" si="28"/>
        <v>9168.198460222413</v>
      </c>
      <c r="G278" s="30">
        <f t="shared" si="29"/>
        <v>0.0004528676416317355</v>
      </c>
      <c r="H278" s="7">
        <f t="shared" si="30"/>
        <v>13.807527801539777</v>
      </c>
      <c r="I278" s="7">
        <f t="shared" si="34"/>
        <v>2528.198460222412</v>
      </c>
      <c r="J278" s="7">
        <f t="shared" si="31"/>
        <v>2528.198460222412</v>
      </c>
      <c r="K278" s="7">
        <f t="shared" si="32"/>
        <v>0.00035312689284890103</v>
      </c>
      <c r="L278" s="31">
        <f>$B$509*G278</f>
        <v>20552.442183585415</v>
      </c>
      <c r="M278" s="10">
        <f>$G$509*K278</f>
        <v>5418.987269633781</v>
      </c>
      <c r="N278" s="32">
        <f t="shared" si="33"/>
        <v>25971.429453219196</v>
      </c>
    </row>
    <row r="279" spans="1:14" s="4" customFormat="1" ht="12.75">
      <c r="A279" s="9" t="s">
        <v>489</v>
      </c>
      <c r="B279" s="27" t="s">
        <v>52</v>
      </c>
      <c r="C279" s="8">
        <v>273</v>
      </c>
      <c r="D279" s="70">
        <v>237740</v>
      </c>
      <c r="E279" s="28">
        <v>14800</v>
      </c>
      <c r="F279" s="29">
        <f t="shared" si="28"/>
        <v>4385.339189189189</v>
      </c>
      <c r="G279" s="30">
        <f t="shared" si="29"/>
        <v>0.0002166159714997222</v>
      </c>
      <c r="H279" s="7">
        <f t="shared" si="30"/>
        <v>16.063513513513513</v>
      </c>
      <c r="I279" s="7">
        <f t="shared" si="34"/>
        <v>1655.339189189189</v>
      </c>
      <c r="J279" s="7">
        <f t="shared" si="31"/>
        <v>1655.339189189189</v>
      </c>
      <c r="K279" s="7">
        <f t="shared" si="32"/>
        <v>0.00023121000731800683</v>
      </c>
      <c r="L279" s="31">
        <f>$B$509*G279</f>
        <v>9830.65872016864</v>
      </c>
      <c r="M279" s="10">
        <f>$G$509*K279</f>
        <v>3548.0845884041014</v>
      </c>
      <c r="N279" s="32">
        <f t="shared" si="33"/>
        <v>13378.74330857274</v>
      </c>
    </row>
    <row r="280" spans="1:14" s="4" customFormat="1" ht="12.75">
      <c r="A280" s="26" t="s">
        <v>496</v>
      </c>
      <c r="B280" s="27" t="s">
        <v>237</v>
      </c>
      <c r="C280" s="64">
        <v>2681</v>
      </c>
      <c r="D280" s="69">
        <v>3107605</v>
      </c>
      <c r="E280" s="28">
        <v>106100</v>
      </c>
      <c r="F280" s="29">
        <f t="shared" si="28"/>
        <v>78524.87280867106</v>
      </c>
      <c r="G280" s="30">
        <f t="shared" si="29"/>
        <v>0.0038787744519911023</v>
      </c>
      <c r="H280" s="7">
        <f t="shared" si="30"/>
        <v>29.289396795475966</v>
      </c>
      <c r="I280" s="7">
        <f t="shared" si="34"/>
        <v>51714.87280867106</v>
      </c>
      <c r="J280" s="7">
        <f t="shared" si="31"/>
        <v>51714.87280867106</v>
      </c>
      <c r="K280" s="7">
        <f t="shared" si="32"/>
        <v>0.007223290669750501</v>
      </c>
      <c r="L280" s="31">
        <f>$B$509*G280</f>
        <v>176029.9927380127</v>
      </c>
      <c r="M280" s="10">
        <f>$G$509*K280</f>
        <v>110846.61343250127</v>
      </c>
      <c r="N280" s="32">
        <f t="shared" si="33"/>
        <v>286876.60617051396</v>
      </c>
    </row>
    <row r="281" spans="1:14" s="4" customFormat="1" ht="12.75">
      <c r="A281" s="26" t="s">
        <v>502</v>
      </c>
      <c r="B281" s="27" t="s">
        <v>425</v>
      </c>
      <c r="C281" s="64">
        <v>1353</v>
      </c>
      <c r="D281" s="69">
        <v>2400092</v>
      </c>
      <c r="E281" s="28">
        <v>172200</v>
      </c>
      <c r="F281" s="29">
        <f t="shared" si="28"/>
        <v>18857.865714285716</v>
      </c>
      <c r="G281" s="30">
        <f t="shared" si="29"/>
        <v>0.0009314934890741184</v>
      </c>
      <c r="H281" s="7">
        <f t="shared" si="30"/>
        <v>13.937816492450638</v>
      </c>
      <c r="I281" s="7">
        <f t="shared" si="34"/>
        <v>5327.865714285714</v>
      </c>
      <c r="J281" s="7">
        <f t="shared" si="31"/>
        <v>5327.865714285714</v>
      </c>
      <c r="K281" s="7">
        <f t="shared" si="32"/>
        <v>0.0007441712724705925</v>
      </c>
      <c r="L281" s="31">
        <f>$B$509*G281</f>
        <v>42273.86617776952</v>
      </c>
      <c r="M281" s="10">
        <f>$G$509*K281</f>
        <v>11419.845765388474</v>
      </c>
      <c r="N281" s="32">
        <f t="shared" si="33"/>
        <v>53693.711943158</v>
      </c>
    </row>
    <row r="282" spans="1:14" s="4" customFormat="1" ht="12.75">
      <c r="A282" s="26" t="s">
        <v>497</v>
      </c>
      <c r="B282" s="27" t="s">
        <v>293</v>
      </c>
      <c r="C282" s="64">
        <v>3070</v>
      </c>
      <c r="D282" s="69">
        <v>3053161</v>
      </c>
      <c r="E282" s="28">
        <v>177950</v>
      </c>
      <c r="F282" s="29">
        <f t="shared" si="28"/>
        <v>52673.24681090194</v>
      </c>
      <c r="G282" s="30">
        <f t="shared" si="29"/>
        <v>0.002601820757244037</v>
      </c>
      <c r="H282" s="7">
        <f t="shared" si="30"/>
        <v>17.15740938465861</v>
      </c>
      <c r="I282" s="7">
        <f t="shared" si="34"/>
        <v>21973.246810901932</v>
      </c>
      <c r="J282" s="7">
        <f t="shared" si="31"/>
        <v>21973.246810901932</v>
      </c>
      <c r="K282" s="7">
        <f t="shared" si="32"/>
        <v>0.003069119965943344</v>
      </c>
      <c r="L282" s="31">
        <f>$B$509*G282</f>
        <v>118078.14418499453</v>
      </c>
      <c r="M282" s="10">
        <f>$G$509*K282</f>
        <v>47097.86300966401</v>
      </c>
      <c r="N282" s="32">
        <f t="shared" si="33"/>
        <v>165176.00719465854</v>
      </c>
    </row>
    <row r="283" spans="1:14" s="4" customFormat="1" ht="12.75">
      <c r="A283" s="26" t="s">
        <v>497</v>
      </c>
      <c r="B283" s="27" t="s">
        <v>294</v>
      </c>
      <c r="C283" s="64">
        <v>4506</v>
      </c>
      <c r="D283" s="69">
        <v>4521375</v>
      </c>
      <c r="E283" s="28">
        <v>186750</v>
      </c>
      <c r="F283" s="29">
        <f t="shared" si="28"/>
        <v>109094.06024096385</v>
      </c>
      <c r="G283" s="30">
        <f t="shared" si="29"/>
        <v>0.005388754398337627</v>
      </c>
      <c r="H283" s="7">
        <f t="shared" si="30"/>
        <v>24.210843373493976</v>
      </c>
      <c r="I283" s="7">
        <f t="shared" si="34"/>
        <v>64034.06024096385</v>
      </c>
      <c r="J283" s="7">
        <f t="shared" si="31"/>
        <v>64034.06024096385</v>
      </c>
      <c r="K283" s="7">
        <f t="shared" si="32"/>
        <v>0.008943976940560936</v>
      </c>
      <c r="L283" s="31">
        <f>$B$509*G283</f>
        <v>244557.24594127096</v>
      </c>
      <c r="M283" s="10">
        <f>$G$509*K283</f>
        <v>137251.78728184942</v>
      </c>
      <c r="N283" s="32">
        <f t="shared" si="33"/>
        <v>381809.0332231204</v>
      </c>
    </row>
    <row r="284" spans="1:14" s="4" customFormat="1" ht="12.75">
      <c r="A284" s="26" t="s">
        <v>498</v>
      </c>
      <c r="B284" s="27" t="s">
        <v>323</v>
      </c>
      <c r="C284" s="64">
        <v>2340</v>
      </c>
      <c r="D284" s="69">
        <v>1880389</v>
      </c>
      <c r="E284" s="28">
        <v>86750</v>
      </c>
      <c r="F284" s="29">
        <f t="shared" si="28"/>
        <v>50721.7321037464</v>
      </c>
      <c r="G284" s="30">
        <f t="shared" si="29"/>
        <v>0.0025054247349640246</v>
      </c>
      <c r="H284" s="7">
        <f t="shared" si="30"/>
        <v>21.675953890489914</v>
      </c>
      <c r="I284" s="7">
        <f t="shared" si="34"/>
        <v>27321.7321037464</v>
      </c>
      <c r="J284" s="7">
        <f t="shared" si="31"/>
        <v>27321.7321037464</v>
      </c>
      <c r="K284" s="7">
        <f t="shared" si="32"/>
        <v>0.003816171284352919</v>
      </c>
      <c r="L284" s="31">
        <f>$B$509*G284</f>
        <v>113703.41414798159</v>
      </c>
      <c r="M284" s="10">
        <f>$G$509*K284</f>
        <v>58561.90516053136</v>
      </c>
      <c r="N284" s="32">
        <f t="shared" si="33"/>
        <v>172265.31930851296</v>
      </c>
    </row>
    <row r="285" spans="1:14" s="4" customFormat="1" ht="12.75">
      <c r="A285" s="9" t="s">
        <v>488</v>
      </c>
      <c r="B285" s="27" t="s">
        <v>9</v>
      </c>
      <c r="C285" s="8">
        <v>2607</v>
      </c>
      <c r="D285" s="70">
        <v>2562072</v>
      </c>
      <c r="E285" s="28">
        <v>176500</v>
      </c>
      <c r="F285" s="29">
        <f t="shared" si="28"/>
        <v>37843.18245892351</v>
      </c>
      <c r="G285" s="30">
        <f t="shared" si="29"/>
        <v>0.0018692824840526412</v>
      </c>
      <c r="H285" s="7">
        <f t="shared" si="30"/>
        <v>14.515988668555242</v>
      </c>
      <c r="I285" s="7">
        <f t="shared" si="34"/>
        <v>11773.182458923515</v>
      </c>
      <c r="J285" s="7">
        <f t="shared" si="31"/>
        <v>11773.182458923515</v>
      </c>
      <c r="K285" s="7">
        <f t="shared" si="32"/>
        <v>0.0016444228592311957</v>
      </c>
      <c r="L285" s="31">
        <f>$B$509*G285</f>
        <v>84833.44060497478</v>
      </c>
      <c r="M285" s="10">
        <f>$G$509*K285</f>
        <v>25234.856705976206</v>
      </c>
      <c r="N285" s="32">
        <f t="shared" si="33"/>
        <v>110068.29731095099</v>
      </c>
    </row>
    <row r="286" spans="1:14" s="4" customFormat="1" ht="12.75">
      <c r="A286" s="26" t="s">
        <v>495</v>
      </c>
      <c r="B286" s="27" t="s">
        <v>211</v>
      </c>
      <c r="C286" s="64">
        <v>69</v>
      </c>
      <c r="D286" s="69">
        <v>392127</v>
      </c>
      <c r="E286" s="28">
        <v>90700</v>
      </c>
      <c r="F286" s="29">
        <f t="shared" si="28"/>
        <v>298.3105071664829</v>
      </c>
      <c r="G286" s="30">
        <f t="shared" si="29"/>
        <v>1.473519322695538E-05</v>
      </c>
      <c r="H286" s="7">
        <f t="shared" si="30"/>
        <v>4.323340683572216</v>
      </c>
      <c r="I286" s="7">
        <f t="shared" si="34"/>
        <v>-391.68949283351714</v>
      </c>
      <c r="J286" s="7">
        <f t="shared" si="31"/>
        <v>0</v>
      </c>
      <c r="K286" s="7">
        <f t="shared" si="32"/>
        <v>0</v>
      </c>
      <c r="L286" s="31">
        <f>$B$509*G286</f>
        <v>668.7256474535837</v>
      </c>
      <c r="M286" s="10">
        <f>$G$509*K286</f>
        <v>0</v>
      </c>
      <c r="N286" s="32">
        <f t="shared" si="33"/>
        <v>668.7256474535837</v>
      </c>
    </row>
    <row r="287" spans="1:14" s="4" customFormat="1" ht="12.75">
      <c r="A287" s="26" t="s">
        <v>493</v>
      </c>
      <c r="B287" s="27" t="s">
        <v>170</v>
      </c>
      <c r="C287" s="64">
        <v>4104</v>
      </c>
      <c r="D287" s="69">
        <v>5443470</v>
      </c>
      <c r="E287" s="28">
        <v>397200</v>
      </c>
      <c r="F287" s="29">
        <f t="shared" si="28"/>
        <v>56243.708157099696</v>
      </c>
      <c r="G287" s="30">
        <f t="shared" si="29"/>
        <v>0.002778185439619229</v>
      </c>
      <c r="H287" s="7">
        <f t="shared" si="30"/>
        <v>13.704607250755288</v>
      </c>
      <c r="I287" s="7">
        <f t="shared" si="34"/>
        <v>15203.708157099702</v>
      </c>
      <c r="J287" s="7">
        <f t="shared" si="31"/>
        <v>15203.708157099702</v>
      </c>
      <c r="K287" s="7">
        <f t="shared" si="32"/>
        <v>0.0021235825848995252</v>
      </c>
      <c r="L287" s="31">
        <f>$B$509*G287</f>
        <v>126082.08309456693</v>
      </c>
      <c r="M287" s="10">
        <f>$G$509*K287</f>
        <v>32587.90884134255</v>
      </c>
      <c r="N287" s="32">
        <f t="shared" si="33"/>
        <v>158669.9919359095</v>
      </c>
    </row>
    <row r="288" spans="1:14" s="4" customFormat="1" ht="12.75">
      <c r="A288" s="26" t="s">
        <v>501</v>
      </c>
      <c r="B288" s="27" t="s">
        <v>383</v>
      </c>
      <c r="C288" s="64">
        <v>890</v>
      </c>
      <c r="D288" s="69">
        <v>1136155</v>
      </c>
      <c r="E288" s="28">
        <v>69350</v>
      </c>
      <c r="F288" s="29">
        <f t="shared" si="28"/>
        <v>14580.792357606344</v>
      </c>
      <c r="G288" s="30">
        <f t="shared" si="29"/>
        <v>0.0007202253612593624</v>
      </c>
      <c r="H288" s="7">
        <f t="shared" si="30"/>
        <v>16.382912761355442</v>
      </c>
      <c r="I288" s="7">
        <f t="shared" si="34"/>
        <v>5680.792357606343</v>
      </c>
      <c r="J288" s="7">
        <f t="shared" si="31"/>
        <v>5680.792357606343</v>
      </c>
      <c r="K288" s="7">
        <f t="shared" si="32"/>
        <v>0.0007934664092726465</v>
      </c>
      <c r="L288" s="31">
        <f>$B$509*G288</f>
        <v>32685.90805715376</v>
      </c>
      <c r="M288" s="10">
        <f>$G$509*K288</f>
        <v>12176.31525042282</v>
      </c>
      <c r="N288" s="32">
        <f t="shared" si="33"/>
        <v>44862.22330757658</v>
      </c>
    </row>
    <row r="289" spans="1:14" s="4" customFormat="1" ht="12.75">
      <c r="A289" s="26" t="s">
        <v>498</v>
      </c>
      <c r="B289" s="27" t="s">
        <v>324</v>
      </c>
      <c r="C289" s="64">
        <v>686</v>
      </c>
      <c r="D289" s="69">
        <v>838851</v>
      </c>
      <c r="E289" s="28">
        <v>62550</v>
      </c>
      <c r="F289" s="29">
        <f t="shared" si="28"/>
        <v>9199.868681055155</v>
      </c>
      <c r="G289" s="30">
        <f t="shared" si="29"/>
        <v>0.00045443200766075495</v>
      </c>
      <c r="H289" s="7">
        <f t="shared" si="30"/>
        <v>13.410887290167866</v>
      </c>
      <c r="I289" s="7">
        <f t="shared" si="34"/>
        <v>2339.868681055156</v>
      </c>
      <c r="J289" s="7">
        <f t="shared" si="31"/>
        <v>2339.868681055156</v>
      </c>
      <c r="K289" s="7">
        <f t="shared" si="32"/>
        <v>0.000326821873367795</v>
      </c>
      <c r="L289" s="31">
        <f>$B$509*G289</f>
        <v>20623.437634374397</v>
      </c>
      <c r="M289" s="10">
        <f>$G$509*K289</f>
        <v>5015.317742950136</v>
      </c>
      <c r="N289" s="32">
        <f t="shared" si="33"/>
        <v>25638.75537732453</v>
      </c>
    </row>
    <row r="290" spans="1:14" s="4" customFormat="1" ht="12.75">
      <c r="A290" s="9" t="s">
        <v>489</v>
      </c>
      <c r="B290" s="27" t="s">
        <v>53</v>
      </c>
      <c r="C290" s="8">
        <v>790</v>
      </c>
      <c r="D290" s="70">
        <v>669786</v>
      </c>
      <c r="E290" s="28">
        <v>43500</v>
      </c>
      <c r="F290" s="29">
        <f t="shared" si="28"/>
        <v>12163.929655172415</v>
      </c>
      <c r="G290" s="30">
        <f t="shared" si="29"/>
        <v>0.0006008432474288549</v>
      </c>
      <c r="H290" s="7">
        <f t="shared" si="30"/>
        <v>15.397379310344828</v>
      </c>
      <c r="I290" s="7">
        <f t="shared" si="34"/>
        <v>4263.929655172414</v>
      </c>
      <c r="J290" s="7">
        <f t="shared" si="31"/>
        <v>4263.929655172414</v>
      </c>
      <c r="K290" s="7">
        <f t="shared" si="32"/>
        <v>0.0005955656781488821</v>
      </c>
      <c r="L290" s="31">
        <f>$B$509*G290</f>
        <v>27268.002764969206</v>
      </c>
      <c r="M290" s="10">
        <f>$G$509*K290</f>
        <v>9139.38556784049</v>
      </c>
      <c r="N290" s="32">
        <f t="shared" si="33"/>
        <v>36407.3883328097</v>
      </c>
    </row>
    <row r="291" spans="1:14" s="4" customFormat="1" ht="12.75">
      <c r="A291" s="26" t="s">
        <v>501</v>
      </c>
      <c r="B291" s="27" t="s">
        <v>384</v>
      </c>
      <c r="C291" s="64">
        <v>1032</v>
      </c>
      <c r="D291" s="69">
        <v>1128717</v>
      </c>
      <c r="E291" s="28">
        <v>78800</v>
      </c>
      <c r="F291" s="29">
        <f t="shared" si="28"/>
        <v>14782.182030456854</v>
      </c>
      <c r="G291" s="30">
        <f t="shared" si="29"/>
        <v>0.0007301731025291979</v>
      </c>
      <c r="H291" s="7">
        <f t="shared" si="30"/>
        <v>14.323819796954314</v>
      </c>
      <c r="I291" s="7">
        <f t="shared" si="34"/>
        <v>4462.182030456853</v>
      </c>
      <c r="J291" s="7">
        <f t="shared" si="31"/>
        <v>4462.182030456853</v>
      </c>
      <c r="K291" s="7">
        <f t="shared" si="32"/>
        <v>0.0006232566392761781</v>
      </c>
      <c r="L291" s="31">
        <f>$B$509*G291</f>
        <v>33137.36530097207</v>
      </c>
      <c r="M291" s="10">
        <f>$G$509*K291</f>
        <v>9564.323370289167</v>
      </c>
      <c r="N291" s="32">
        <f t="shared" si="33"/>
        <v>42701.68867126124</v>
      </c>
    </row>
    <row r="292" spans="1:14" s="4" customFormat="1" ht="12.75">
      <c r="A292" s="26" t="s">
        <v>500</v>
      </c>
      <c r="B292" s="27" t="s">
        <v>359</v>
      </c>
      <c r="C292" s="64">
        <v>218</v>
      </c>
      <c r="D292" s="69">
        <v>369095</v>
      </c>
      <c r="E292" s="28">
        <v>28500</v>
      </c>
      <c r="F292" s="29">
        <f t="shared" si="28"/>
        <v>2823.25298245614</v>
      </c>
      <c r="G292" s="30">
        <f t="shared" si="29"/>
        <v>0.0001394559602349248</v>
      </c>
      <c r="H292" s="7">
        <f t="shared" si="30"/>
        <v>12.950701754385966</v>
      </c>
      <c r="I292" s="7">
        <f t="shared" si="34"/>
        <v>643.2529824561406</v>
      </c>
      <c r="J292" s="7">
        <f t="shared" si="31"/>
        <v>643.2529824561406</v>
      </c>
      <c r="K292" s="7">
        <f t="shared" si="32"/>
        <v>8.984655697897333E-05</v>
      </c>
      <c r="L292" s="31">
        <f>$B$509*G292</f>
        <v>6328.914447403583</v>
      </c>
      <c r="M292" s="10">
        <f>$G$509*K292</f>
        <v>1378.7603219951072</v>
      </c>
      <c r="N292" s="32">
        <f t="shared" si="33"/>
        <v>7707.67476939869</v>
      </c>
    </row>
    <row r="293" spans="1:14" s="4" customFormat="1" ht="12.75">
      <c r="A293" s="9" t="s">
        <v>489</v>
      </c>
      <c r="B293" s="27" t="s">
        <v>54</v>
      </c>
      <c r="C293" s="8">
        <v>38</v>
      </c>
      <c r="D293" s="70">
        <v>88372</v>
      </c>
      <c r="E293" s="28">
        <v>10850</v>
      </c>
      <c r="F293" s="29">
        <f t="shared" si="28"/>
        <v>309.50562211981565</v>
      </c>
      <c r="G293" s="30">
        <f t="shared" si="29"/>
        <v>1.5288181398918337E-05</v>
      </c>
      <c r="H293" s="7">
        <f t="shared" si="30"/>
        <v>8.144884792626728</v>
      </c>
      <c r="I293" s="7">
        <f t="shared" si="34"/>
        <v>-70.49437788018433</v>
      </c>
      <c r="J293" s="7">
        <f t="shared" si="31"/>
        <v>0</v>
      </c>
      <c r="K293" s="7">
        <f t="shared" si="32"/>
        <v>0</v>
      </c>
      <c r="L293" s="31">
        <f>$B$509*G293</f>
        <v>693.8218486118844</v>
      </c>
      <c r="M293" s="10">
        <f>$G$509*K293</f>
        <v>0</v>
      </c>
      <c r="N293" s="32">
        <f t="shared" si="33"/>
        <v>693.8218486118844</v>
      </c>
    </row>
    <row r="294" spans="1:14" s="4" customFormat="1" ht="12.75">
      <c r="A294" s="26" t="s">
        <v>501</v>
      </c>
      <c r="B294" s="27" t="s">
        <v>385</v>
      </c>
      <c r="C294" s="64">
        <v>884</v>
      </c>
      <c r="D294" s="69">
        <v>923482</v>
      </c>
      <c r="E294" s="28">
        <v>64900</v>
      </c>
      <c r="F294" s="29">
        <f t="shared" si="28"/>
        <v>12578.707057010786</v>
      </c>
      <c r="G294" s="30">
        <f t="shared" si="29"/>
        <v>0.0006213313798125123</v>
      </c>
      <c r="H294" s="7">
        <f t="shared" si="30"/>
        <v>14.229306625577813</v>
      </c>
      <c r="I294" s="7">
        <f t="shared" si="34"/>
        <v>3738.7070570107867</v>
      </c>
      <c r="J294" s="7">
        <f t="shared" si="31"/>
        <v>3738.7070570107867</v>
      </c>
      <c r="K294" s="7">
        <f t="shared" si="32"/>
        <v>0.0005222050511803308</v>
      </c>
      <c r="L294" s="31">
        <f>$B$509*G294</f>
        <v>28197.813415046916</v>
      </c>
      <c r="M294" s="10">
        <f>$G$509*K294</f>
        <v>8013.613751291149</v>
      </c>
      <c r="N294" s="32">
        <f t="shared" si="33"/>
        <v>36211.427166338064</v>
      </c>
    </row>
    <row r="295" spans="1:14" s="4" customFormat="1" ht="12.75">
      <c r="A295" s="26" t="s">
        <v>500</v>
      </c>
      <c r="B295" s="27" t="s">
        <v>360</v>
      </c>
      <c r="C295" s="64">
        <v>512</v>
      </c>
      <c r="D295" s="69">
        <v>1330507</v>
      </c>
      <c r="E295" s="28">
        <v>87400</v>
      </c>
      <c r="F295" s="29">
        <f t="shared" si="28"/>
        <v>7794.274416475972</v>
      </c>
      <c r="G295" s="30">
        <f t="shared" si="29"/>
        <v>0.0003850019923253729</v>
      </c>
      <c r="H295" s="7">
        <f t="shared" si="30"/>
        <v>15.223192219679634</v>
      </c>
      <c r="I295" s="7">
        <f t="shared" si="34"/>
        <v>2674.2744164759724</v>
      </c>
      <c r="J295" s="7">
        <f t="shared" si="31"/>
        <v>2674.2744164759724</v>
      </c>
      <c r="K295" s="7">
        <f t="shared" si="32"/>
        <v>0.00037353009669675635</v>
      </c>
      <c r="L295" s="31">
        <f>$B$509*G295</f>
        <v>17472.502913482447</v>
      </c>
      <c r="M295" s="10">
        <f>$G$509*K295</f>
        <v>5732.08917195358</v>
      </c>
      <c r="N295" s="32">
        <f t="shared" si="33"/>
        <v>23204.592085436027</v>
      </c>
    </row>
    <row r="296" spans="1:14" s="4" customFormat="1" ht="12.75">
      <c r="A296" s="26" t="s">
        <v>497</v>
      </c>
      <c r="B296" s="27" t="s">
        <v>507</v>
      </c>
      <c r="C296" s="64">
        <v>201</v>
      </c>
      <c r="D296" s="69">
        <v>495460</v>
      </c>
      <c r="E296" s="28">
        <v>34800</v>
      </c>
      <c r="F296" s="29">
        <f t="shared" si="28"/>
        <v>2861.708620689655</v>
      </c>
      <c r="G296" s="30">
        <f t="shared" si="29"/>
        <v>0.00014135549527114966</v>
      </c>
      <c r="H296" s="7">
        <f t="shared" si="30"/>
        <v>14.23735632183908</v>
      </c>
      <c r="I296" s="7">
        <f t="shared" si="34"/>
        <v>851.708620689655</v>
      </c>
      <c r="J296" s="7">
        <f t="shared" si="31"/>
        <v>851.708620689655</v>
      </c>
      <c r="K296" s="7">
        <f t="shared" si="32"/>
        <v>0.0001189626619780088</v>
      </c>
      <c r="L296" s="31">
        <f>$B$509*G296</f>
        <v>6415.120836243907</v>
      </c>
      <c r="M296" s="10">
        <f>$G$509*K296</f>
        <v>1825.567986679558</v>
      </c>
      <c r="N296" s="32">
        <f t="shared" si="33"/>
        <v>8240.688822923465</v>
      </c>
    </row>
    <row r="297" spans="1:14" s="4" customFormat="1" ht="12.75">
      <c r="A297" s="26" t="s">
        <v>492</v>
      </c>
      <c r="B297" s="27" t="s">
        <v>140</v>
      </c>
      <c r="C297" s="64">
        <v>2053</v>
      </c>
      <c r="D297" s="69">
        <v>12465183</v>
      </c>
      <c r="E297" s="28">
        <v>1989950</v>
      </c>
      <c r="F297" s="29">
        <f t="shared" si="28"/>
        <v>12860.132515389834</v>
      </c>
      <c r="G297" s="30">
        <f t="shared" si="29"/>
        <v>0.0006352325278062217</v>
      </c>
      <c r="H297" s="7">
        <f t="shared" si="30"/>
        <v>6.264068443930752</v>
      </c>
      <c r="I297" s="7">
        <f t="shared" si="34"/>
        <v>-7669.867484610167</v>
      </c>
      <c r="J297" s="7">
        <f t="shared" si="31"/>
        <v>0</v>
      </c>
      <c r="K297" s="7">
        <f t="shared" si="32"/>
        <v>0</v>
      </c>
      <c r="L297" s="31">
        <f>$B$509*G297</f>
        <v>28828.687679758692</v>
      </c>
      <c r="M297" s="10">
        <f>$G$509*K297</f>
        <v>0</v>
      </c>
      <c r="N297" s="32">
        <f t="shared" si="33"/>
        <v>28828.687679758692</v>
      </c>
    </row>
    <row r="298" spans="1:14" s="4" customFormat="1" ht="12.75">
      <c r="A298" s="26" t="s">
        <v>493</v>
      </c>
      <c r="B298" s="27" t="s">
        <v>171</v>
      </c>
      <c r="C298" s="64">
        <v>1640</v>
      </c>
      <c r="D298" s="69">
        <v>3150588</v>
      </c>
      <c r="E298" s="28">
        <v>240650</v>
      </c>
      <c r="F298" s="29">
        <f t="shared" si="28"/>
        <v>21470.867733222523</v>
      </c>
      <c r="G298" s="30">
        <f t="shared" si="29"/>
        <v>0.0010605640002578573</v>
      </c>
      <c r="H298" s="7">
        <f t="shared" si="30"/>
        <v>13.091992520257635</v>
      </c>
      <c r="I298" s="7">
        <f t="shared" si="34"/>
        <v>5070.8677332225225</v>
      </c>
      <c r="J298" s="7">
        <f t="shared" si="31"/>
        <v>5070.8677332225225</v>
      </c>
      <c r="K298" s="7">
        <f t="shared" si="32"/>
        <v>0.000708275000896524</v>
      </c>
      <c r="L298" s="31">
        <f>$B$509*G298</f>
        <v>48131.45893743671</v>
      </c>
      <c r="M298" s="10">
        <f>$G$509*K298</f>
        <v>10868.99154661781</v>
      </c>
      <c r="N298" s="32">
        <f t="shared" si="33"/>
        <v>59000.45048405453</v>
      </c>
    </row>
    <row r="299" spans="1:14" s="4" customFormat="1" ht="12.75">
      <c r="A299" s="26" t="s">
        <v>490</v>
      </c>
      <c r="B299" s="27" t="s">
        <v>90</v>
      </c>
      <c r="C299" s="64">
        <v>3872</v>
      </c>
      <c r="D299" s="69">
        <v>8762168</v>
      </c>
      <c r="E299" s="28">
        <v>685950</v>
      </c>
      <c r="F299" s="29">
        <f t="shared" si="28"/>
        <v>49460.04008455427</v>
      </c>
      <c r="G299" s="30">
        <f t="shared" si="29"/>
        <v>0.0024431028413361613</v>
      </c>
      <c r="H299" s="7">
        <f t="shared" si="30"/>
        <v>12.773770682994387</v>
      </c>
      <c r="I299" s="7">
        <f t="shared" si="34"/>
        <v>10740.040084554266</v>
      </c>
      <c r="J299" s="7">
        <f t="shared" si="31"/>
        <v>10740.040084554266</v>
      </c>
      <c r="K299" s="7">
        <f t="shared" si="32"/>
        <v>0.0015001183822403136</v>
      </c>
      <c r="L299" s="31">
        <f>$B$509*G299</f>
        <v>110875.06652980532</v>
      </c>
      <c r="M299" s="10">
        <f>$G$509*K299</f>
        <v>23020.400260996943</v>
      </c>
      <c r="N299" s="32">
        <f t="shared" si="33"/>
        <v>133895.46679080225</v>
      </c>
    </row>
    <row r="300" spans="1:14" s="4" customFormat="1" ht="12.75">
      <c r="A300" s="9" t="s">
        <v>489</v>
      </c>
      <c r="B300" s="27" t="s">
        <v>55</v>
      </c>
      <c r="C300" s="8">
        <v>46</v>
      </c>
      <c r="D300" s="70">
        <v>75940</v>
      </c>
      <c r="E300" s="28">
        <v>18050</v>
      </c>
      <c r="F300" s="29">
        <f t="shared" si="28"/>
        <v>193.53130193905818</v>
      </c>
      <c r="G300" s="30">
        <f t="shared" si="29"/>
        <v>9.559573199829536E-06</v>
      </c>
      <c r="H300" s="7">
        <f t="shared" si="30"/>
        <v>4.207202216066482</v>
      </c>
      <c r="I300" s="7">
        <f t="shared" si="34"/>
        <v>-266.46869806094185</v>
      </c>
      <c r="J300" s="7">
        <f t="shared" si="31"/>
        <v>0</v>
      </c>
      <c r="K300" s="7">
        <f t="shared" si="32"/>
        <v>0</v>
      </c>
      <c r="L300" s="31">
        <f>$B$509*G300</f>
        <v>433.8410551509826</v>
      </c>
      <c r="M300" s="10">
        <f>$G$509*K300</f>
        <v>0</v>
      </c>
      <c r="N300" s="32">
        <f t="shared" si="33"/>
        <v>433.8410551509826</v>
      </c>
    </row>
    <row r="301" spans="1:14" s="4" customFormat="1" ht="12.75">
      <c r="A301" s="9" t="s">
        <v>489</v>
      </c>
      <c r="B301" s="27" t="s">
        <v>523</v>
      </c>
      <c r="C301" s="8">
        <v>321</v>
      </c>
      <c r="D301" s="70">
        <v>315184</v>
      </c>
      <c r="E301" s="28">
        <v>24300</v>
      </c>
      <c r="F301" s="29">
        <f t="shared" si="28"/>
        <v>4163.541728395062</v>
      </c>
      <c r="G301" s="30">
        <f t="shared" si="29"/>
        <v>0.00020566017757515362</v>
      </c>
      <c r="H301" s="7">
        <f t="shared" si="30"/>
        <v>12.970534979423869</v>
      </c>
      <c r="I301" s="7">
        <f t="shared" si="34"/>
        <v>953.5417283950619</v>
      </c>
      <c r="J301" s="7">
        <f t="shared" si="31"/>
        <v>953.5417283950619</v>
      </c>
      <c r="K301" s="7">
        <f t="shared" si="32"/>
        <v>0.00013318623242903832</v>
      </c>
      <c r="L301" s="31">
        <f>$B$509*G301</f>
        <v>9333.453134009593</v>
      </c>
      <c r="M301" s="10">
        <f>$G$509*K301</f>
        <v>2043.8389503578999</v>
      </c>
      <c r="N301" s="32">
        <f t="shared" si="33"/>
        <v>11377.292084367493</v>
      </c>
    </row>
    <row r="302" spans="1:14" s="4" customFormat="1" ht="12.75">
      <c r="A302" s="26" t="s">
        <v>490</v>
      </c>
      <c r="B302" s="27" t="s">
        <v>91</v>
      </c>
      <c r="C302" s="64">
        <v>5542</v>
      </c>
      <c r="D302" s="69">
        <v>5744487</v>
      </c>
      <c r="E302" s="28">
        <v>455750</v>
      </c>
      <c r="F302" s="29">
        <f t="shared" si="28"/>
        <v>69853.97027756445</v>
      </c>
      <c r="G302" s="30">
        <f t="shared" si="29"/>
        <v>0.0034504709857084105</v>
      </c>
      <c r="H302" s="7">
        <f t="shared" si="30"/>
        <v>12.604469555677454</v>
      </c>
      <c r="I302" s="7">
        <f t="shared" si="34"/>
        <v>14433.970277564451</v>
      </c>
      <c r="J302" s="7">
        <f t="shared" si="31"/>
        <v>14433.970277564451</v>
      </c>
      <c r="K302" s="7">
        <f t="shared" si="32"/>
        <v>0.0020160692112522393</v>
      </c>
      <c r="L302" s="31">
        <f>$B$509*G302</f>
        <v>156592.34381240798</v>
      </c>
      <c r="M302" s="10">
        <f>$G$509*K302</f>
        <v>30938.038455063823</v>
      </c>
      <c r="N302" s="32">
        <f t="shared" si="33"/>
        <v>187530.3822674718</v>
      </c>
    </row>
    <row r="303" spans="1:14" s="4" customFormat="1" ht="12.75">
      <c r="A303" s="9" t="s">
        <v>489</v>
      </c>
      <c r="B303" s="27" t="s">
        <v>56</v>
      </c>
      <c r="C303" s="8">
        <v>510</v>
      </c>
      <c r="D303" s="70">
        <v>645092</v>
      </c>
      <c r="E303" s="28">
        <v>153500</v>
      </c>
      <c r="F303" s="29">
        <f t="shared" si="28"/>
        <v>2143.302410423453</v>
      </c>
      <c r="G303" s="30">
        <f t="shared" si="29"/>
        <v>0.0001058694695717283</v>
      </c>
      <c r="H303" s="7">
        <f t="shared" si="30"/>
        <v>4.202553745928339</v>
      </c>
      <c r="I303" s="7">
        <f t="shared" si="34"/>
        <v>-2956.697589576547</v>
      </c>
      <c r="J303" s="7">
        <f t="shared" si="31"/>
        <v>0</v>
      </c>
      <c r="K303" s="7">
        <f t="shared" si="32"/>
        <v>0</v>
      </c>
      <c r="L303" s="31">
        <f>$B$509*G303</f>
        <v>4804.662449584305</v>
      </c>
      <c r="M303" s="10">
        <f>$G$509*K303</f>
        <v>0</v>
      </c>
      <c r="N303" s="32">
        <f t="shared" si="33"/>
        <v>4804.662449584305</v>
      </c>
    </row>
    <row r="304" spans="1:14" s="4" customFormat="1" ht="12.75">
      <c r="A304" s="26" t="s">
        <v>500</v>
      </c>
      <c r="B304" s="27" t="s">
        <v>361</v>
      </c>
      <c r="C304" s="64">
        <v>718</v>
      </c>
      <c r="D304" s="69">
        <v>1016916</v>
      </c>
      <c r="E304" s="28">
        <v>65900</v>
      </c>
      <c r="F304" s="29">
        <f t="shared" si="28"/>
        <v>11079.600728376328</v>
      </c>
      <c r="G304" s="30">
        <f t="shared" si="29"/>
        <v>0.0005472822903922308</v>
      </c>
      <c r="H304" s="7">
        <f t="shared" si="30"/>
        <v>15.431198786039454</v>
      </c>
      <c r="I304" s="7">
        <f t="shared" si="34"/>
        <v>3899.600728376328</v>
      </c>
      <c r="J304" s="7">
        <f t="shared" si="31"/>
        <v>3899.600728376328</v>
      </c>
      <c r="K304" s="7">
        <f t="shared" si="32"/>
        <v>0.0005446779239165034</v>
      </c>
      <c r="L304" s="31">
        <f>$B$509*G304</f>
        <v>24837.25176490575</v>
      </c>
      <c r="M304" s="10">
        <f>$G$509*K304</f>
        <v>8358.476217830983</v>
      </c>
      <c r="N304" s="32">
        <f t="shared" si="33"/>
        <v>33195.72798273673</v>
      </c>
    </row>
    <row r="305" spans="1:14" s="4" customFormat="1" ht="12.75">
      <c r="A305" s="26" t="s">
        <v>491</v>
      </c>
      <c r="B305" s="27" t="s">
        <v>112</v>
      </c>
      <c r="C305" s="65">
        <v>1407</v>
      </c>
      <c r="D305" s="69">
        <v>1300209</v>
      </c>
      <c r="E305" s="28">
        <v>97100</v>
      </c>
      <c r="F305" s="29">
        <f t="shared" si="28"/>
        <v>18840.309608650874</v>
      </c>
      <c r="G305" s="30">
        <f t="shared" si="29"/>
        <v>0.0009306262966600816</v>
      </c>
      <c r="H305" s="7">
        <f t="shared" si="30"/>
        <v>13.390411946446962</v>
      </c>
      <c r="I305" s="7">
        <f t="shared" si="34"/>
        <v>4770.309608650876</v>
      </c>
      <c r="J305" s="7">
        <f t="shared" si="31"/>
        <v>4770.309608650876</v>
      </c>
      <c r="K305" s="7">
        <f t="shared" si="32"/>
        <v>0.0006662944529607653</v>
      </c>
      <c r="L305" s="31">
        <f>$B$509*G305</f>
        <v>42234.510480181336</v>
      </c>
      <c r="M305" s="10">
        <f>$G$509*K305</f>
        <v>10224.769711795761</v>
      </c>
      <c r="N305" s="32">
        <f t="shared" si="33"/>
        <v>52459.2801919771</v>
      </c>
    </row>
    <row r="306" spans="1:14" s="4" customFormat="1" ht="12.75">
      <c r="A306" s="9" t="s">
        <v>489</v>
      </c>
      <c r="B306" s="27" t="s">
        <v>57</v>
      </c>
      <c r="C306" s="8">
        <v>602</v>
      </c>
      <c r="D306" s="70">
        <v>736993</v>
      </c>
      <c r="E306" s="28">
        <v>36500</v>
      </c>
      <c r="F306" s="29">
        <f t="shared" si="28"/>
        <v>12155.336602739726</v>
      </c>
      <c r="G306" s="30">
        <f t="shared" si="29"/>
        <v>0.0006004187894062135</v>
      </c>
      <c r="H306" s="7">
        <f t="shared" si="30"/>
        <v>20.19158904109589</v>
      </c>
      <c r="I306" s="7">
        <f t="shared" si="34"/>
        <v>6135.336602739727</v>
      </c>
      <c r="J306" s="7">
        <f t="shared" si="31"/>
        <v>6135.336602739727</v>
      </c>
      <c r="K306" s="7">
        <f t="shared" si="32"/>
        <v>0.0008569550156742897</v>
      </c>
      <c r="L306" s="31">
        <f>$B$509*G306</f>
        <v>27248.73963338784</v>
      </c>
      <c r="M306" s="10">
        <f>$G$509*K306</f>
        <v>13150.5937798253</v>
      </c>
      <c r="N306" s="32">
        <f t="shared" si="33"/>
        <v>40399.33341321314</v>
      </c>
    </row>
    <row r="307" spans="1:14" s="4" customFormat="1" ht="12.75">
      <c r="A307" s="26" t="s">
        <v>491</v>
      </c>
      <c r="B307" s="27" t="s">
        <v>113</v>
      </c>
      <c r="C307" s="65">
        <v>757</v>
      </c>
      <c r="D307" s="69">
        <v>784030</v>
      </c>
      <c r="E307" s="28">
        <v>67900</v>
      </c>
      <c r="F307" s="29">
        <f t="shared" si="28"/>
        <v>8740.953019145803</v>
      </c>
      <c r="G307" s="30">
        <f t="shared" si="29"/>
        <v>0.00043176364435923523</v>
      </c>
      <c r="H307" s="7">
        <f t="shared" si="30"/>
        <v>11.546833578792342</v>
      </c>
      <c r="I307" s="7">
        <f t="shared" si="34"/>
        <v>1170.9530191458025</v>
      </c>
      <c r="J307" s="7">
        <f t="shared" si="31"/>
        <v>1170.9530191458025</v>
      </c>
      <c r="K307" s="7">
        <f t="shared" si="32"/>
        <v>0.00016355322093132704</v>
      </c>
      <c r="L307" s="31">
        <f>$B$509*G307</f>
        <v>19594.681805248834</v>
      </c>
      <c r="M307" s="10">
        <f>$G$509*K307</f>
        <v>2509.842326038014</v>
      </c>
      <c r="N307" s="32">
        <f t="shared" si="33"/>
        <v>22104.52413128685</v>
      </c>
    </row>
    <row r="308" spans="1:14" s="4" customFormat="1" ht="12.75">
      <c r="A308" s="26" t="s">
        <v>497</v>
      </c>
      <c r="B308" s="27" t="s">
        <v>295</v>
      </c>
      <c r="C308" s="64">
        <v>1551</v>
      </c>
      <c r="D308" s="69">
        <v>1298029</v>
      </c>
      <c r="E308" s="28">
        <v>99100</v>
      </c>
      <c r="F308" s="29">
        <f t="shared" si="28"/>
        <v>20315.267194752774</v>
      </c>
      <c r="G308" s="30">
        <f t="shared" si="29"/>
        <v>0.0010034825471462432</v>
      </c>
      <c r="H308" s="7">
        <f t="shared" si="30"/>
        <v>13.098173562058527</v>
      </c>
      <c r="I308" s="7">
        <f t="shared" si="34"/>
        <v>4805.267194752775</v>
      </c>
      <c r="J308" s="7">
        <f t="shared" si="31"/>
        <v>4805.267194752775</v>
      </c>
      <c r="K308" s="7">
        <f t="shared" si="32"/>
        <v>0.0006711771644867328</v>
      </c>
      <c r="L308" s="31">
        <f>$B$509*G308</f>
        <v>45540.937652664754</v>
      </c>
      <c r="M308" s="10">
        <f>$G$509*K308</f>
        <v>10299.698447432542</v>
      </c>
      <c r="N308" s="32">
        <f t="shared" si="33"/>
        <v>55840.6361000973</v>
      </c>
    </row>
    <row r="309" spans="1:14" s="4" customFormat="1" ht="12.75">
      <c r="A309" s="26" t="s">
        <v>495</v>
      </c>
      <c r="B309" s="27" t="s">
        <v>212</v>
      </c>
      <c r="C309" s="64">
        <v>1752</v>
      </c>
      <c r="D309" s="69">
        <v>3682837</v>
      </c>
      <c r="E309" s="28">
        <v>283750</v>
      </c>
      <c r="F309" s="29">
        <f t="shared" si="28"/>
        <v>22739.49048105727</v>
      </c>
      <c r="G309" s="30">
        <f t="shared" si="29"/>
        <v>0.001123228240612702</v>
      </c>
      <c r="H309" s="7">
        <f t="shared" si="30"/>
        <v>12.979161233480177</v>
      </c>
      <c r="I309" s="7">
        <f t="shared" si="34"/>
        <v>5219.49048105727</v>
      </c>
      <c r="J309" s="7">
        <f t="shared" si="31"/>
        <v>5219.49048105727</v>
      </c>
      <c r="K309" s="7">
        <f t="shared" si="32"/>
        <v>0.0007290339286370832</v>
      </c>
      <c r="L309" s="31">
        <f>$B$509*G309</f>
        <v>50975.3432393285</v>
      </c>
      <c r="M309" s="10">
        <f>$G$509*K309</f>
        <v>11187.552289046089</v>
      </c>
      <c r="N309" s="32">
        <f t="shared" si="33"/>
        <v>62162.89552837459</v>
      </c>
    </row>
    <row r="310" spans="1:14" s="4" customFormat="1" ht="12.75">
      <c r="A310" s="26" t="s">
        <v>503</v>
      </c>
      <c r="B310" s="27" t="s">
        <v>457</v>
      </c>
      <c r="C310" s="64">
        <v>1522</v>
      </c>
      <c r="D310" s="69">
        <v>2139683</v>
      </c>
      <c r="E310" s="28">
        <v>226600</v>
      </c>
      <c r="F310" s="29">
        <f t="shared" si="28"/>
        <v>14371.568958517211</v>
      </c>
      <c r="G310" s="30">
        <f t="shared" si="29"/>
        <v>0.0007098906692551742</v>
      </c>
      <c r="H310" s="7">
        <f t="shared" si="30"/>
        <v>9.442555163283318</v>
      </c>
      <c r="I310" s="7">
        <f t="shared" si="34"/>
        <v>-848.43104148279</v>
      </c>
      <c r="J310" s="7">
        <f t="shared" si="31"/>
        <v>0</v>
      </c>
      <c r="K310" s="7">
        <f t="shared" si="32"/>
        <v>0</v>
      </c>
      <c r="L310" s="31">
        <f>$B$509*G310</f>
        <v>32216.889870877687</v>
      </c>
      <c r="M310" s="10">
        <f>$G$509*K310</f>
        <v>0</v>
      </c>
      <c r="N310" s="32">
        <f t="shared" si="33"/>
        <v>32216.889870877687</v>
      </c>
    </row>
    <row r="311" spans="1:14" s="4" customFormat="1" ht="12.75">
      <c r="A311" s="26" t="s">
        <v>497</v>
      </c>
      <c r="B311" s="27" t="s">
        <v>296</v>
      </c>
      <c r="C311" s="64">
        <v>3275</v>
      </c>
      <c r="D311" s="69">
        <v>3763260</v>
      </c>
      <c r="E311" s="28">
        <v>257350</v>
      </c>
      <c r="F311" s="29">
        <f t="shared" si="28"/>
        <v>47890.71886535846</v>
      </c>
      <c r="G311" s="30">
        <f t="shared" si="29"/>
        <v>0.002365585453096443</v>
      </c>
      <c r="H311" s="7">
        <f t="shared" si="30"/>
        <v>14.623120264231591</v>
      </c>
      <c r="I311" s="7">
        <f t="shared" si="34"/>
        <v>15140.718865358462</v>
      </c>
      <c r="J311" s="7">
        <f t="shared" si="31"/>
        <v>15140.718865358462</v>
      </c>
      <c r="K311" s="7">
        <f t="shared" si="32"/>
        <v>0.0021147845363185683</v>
      </c>
      <c r="L311" s="31">
        <f>$B$509*G311</f>
        <v>107357.10345724186</v>
      </c>
      <c r="M311" s="10">
        <f>$G$509*K311</f>
        <v>32452.896430157467</v>
      </c>
      <c r="N311" s="32">
        <f t="shared" si="33"/>
        <v>139809.99988739932</v>
      </c>
    </row>
    <row r="312" spans="1:14" s="4" customFormat="1" ht="12.75">
      <c r="A312" s="26" t="s">
        <v>496</v>
      </c>
      <c r="B312" s="27" t="s">
        <v>238</v>
      </c>
      <c r="C312" s="64">
        <v>329</v>
      </c>
      <c r="D312" s="69">
        <v>3750989</v>
      </c>
      <c r="E312" s="28">
        <v>448200</v>
      </c>
      <c r="F312" s="29">
        <f t="shared" si="28"/>
        <v>2753.403348951361</v>
      </c>
      <c r="G312" s="30">
        <f t="shared" si="29"/>
        <v>0.00013600570346622665</v>
      </c>
      <c r="H312" s="7">
        <f t="shared" si="30"/>
        <v>8.36900713966979</v>
      </c>
      <c r="I312" s="7">
        <f t="shared" si="34"/>
        <v>-536.596651048639</v>
      </c>
      <c r="J312" s="7">
        <f t="shared" si="31"/>
        <v>0</v>
      </c>
      <c r="K312" s="7">
        <f t="shared" si="32"/>
        <v>0</v>
      </c>
      <c r="L312" s="31">
        <f>$B$509*G312</f>
        <v>6172.331825378102</v>
      </c>
      <c r="M312" s="10">
        <f>$G$509*K312</f>
        <v>0</v>
      </c>
      <c r="N312" s="32">
        <f t="shared" si="33"/>
        <v>6172.331825378102</v>
      </c>
    </row>
    <row r="313" spans="1:14" s="4" customFormat="1" ht="12.75">
      <c r="A313" s="26" t="s">
        <v>495</v>
      </c>
      <c r="B313" s="27" t="s">
        <v>213</v>
      </c>
      <c r="C313" s="64">
        <v>1643</v>
      </c>
      <c r="D313" s="69">
        <v>3007370</v>
      </c>
      <c r="E313" s="28">
        <v>299200</v>
      </c>
      <c r="F313" s="29">
        <f t="shared" si="28"/>
        <v>16514.401437165776</v>
      </c>
      <c r="G313" s="30">
        <f t="shared" si="29"/>
        <v>0.000815736926317319</v>
      </c>
      <c r="H313" s="7">
        <f t="shared" si="30"/>
        <v>10.051370320855614</v>
      </c>
      <c r="I313" s="7">
        <f t="shared" si="34"/>
        <v>84.40143716577452</v>
      </c>
      <c r="J313" s="7">
        <f t="shared" si="31"/>
        <v>84.40143716577452</v>
      </c>
      <c r="K313" s="7">
        <f t="shared" si="32"/>
        <v>1.1788796539220163E-05</v>
      </c>
      <c r="L313" s="31">
        <f>$B$509*G313</f>
        <v>37020.49886970223</v>
      </c>
      <c r="M313" s="10">
        <f>$G$509*K313</f>
        <v>180.90759912095334</v>
      </c>
      <c r="N313" s="32">
        <f t="shared" si="33"/>
        <v>37201.40646882318</v>
      </c>
    </row>
    <row r="314" spans="1:14" s="4" customFormat="1" ht="12.75">
      <c r="A314" s="26" t="s">
        <v>500</v>
      </c>
      <c r="B314" s="27" t="s">
        <v>362</v>
      </c>
      <c r="C314" s="64">
        <v>3367</v>
      </c>
      <c r="D314" s="69">
        <v>2371863</v>
      </c>
      <c r="E314" s="28">
        <v>173200</v>
      </c>
      <c r="F314" s="29">
        <f t="shared" si="28"/>
        <v>46108.90716512702</v>
      </c>
      <c r="G314" s="30">
        <f t="shared" si="29"/>
        <v>0.0022775719937438116</v>
      </c>
      <c r="H314" s="7">
        <f t="shared" si="30"/>
        <v>13.694359122401847</v>
      </c>
      <c r="I314" s="7">
        <f t="shared" si="34"/>
        <v>12438.90716512702</v>
      </c>
      <c r="J314" s="7">
        <f t="shared" si="31"/>
        <v>12438.90716512702</v>
      </c>
      <c r="K314" s="7">
        <f t="shared" si="32"/>
        <v>0.0017374081610946066</v>
      </c>
      <c r="L314" s="31">
        <f>$B$509*G314</f>
        <v>103362.7983481273</v>
      </c>
      <c r="M314" s="10">
        <f>$G$509*K314</f>
        <v>26661.783335652315</v>
      </c>
      <c r="N314" s="32">
        <f t="shared" si="33"/>
        <v>130024.58168377962</v>
      </c>
    </row>
    <row r="315" spans="1:14" s="4" customFormat="1" ht="12.75">
      <c r="A315" s="26" t="s">
        <v>503</v>
      </c>
      <c r="B315" s="27" t="s">
        <v>458</v>
      </c>
      <c r="C315" s="64">
        <v>4576</v>
      </c>
      <c r="D315" s="69">
        <v>7059735</v>
      </c>
      <c r="E315" s="28">
        <v>577050</v>
      </c>
      <c r="F315" s="29">
        <f t="shared" si="28"/>
        <v>55983.61902781388</v>
      </c>
      <c r="G315" s="30">
        <f t="shared" si="29"/>
        <v>0.0027653382100239327</v>
      </c>
      <c r="H315" s="7">
        <f t="shared" si="30"/>
        <v>12.234182479854432</v>
      </c>
      <c r="I315" s="7">
        <f t="shared" si="34"/>
        <v>10223.619027813882</v>
      </c>
      <c r="J315" s="7">
        <f t="shared" si="31"/>
        <v>10223.619027813882</v>
      </c>
      <c r="K315" s="7">
        <f t="shared" si="32"/>
        <v>0.0014279871132605695</v>
      </c>
      <c r="L315" s="31">
        <f>$B$509*G315</f>
        <v>125499.03869217775</v>
      </c>
      <c r="M315" s="10">
        <f>$G$509*K315</f>
        <v>21913.493830874057</v>
      </c>
      <c r="N315" s="32">
        <f t="shared" si="33"/>
        <v>147412.5325230518</v>
      </c>
    </row>
    <row r="316" spans="1:14" s="4" customFormat="1" ht="12.75">
      <c r="A316" s="26" t="s">
        <v>494</v>
      </c>
      <c r="B316" s="27" t="s">
        <v>193</v>
      </c>
      <c r="C316" s="64">
        <v>355</v>
      </c>
      <c r="D316" s="69">
        <v>3588606</v>
      </c>
      <c r="E316" s="28">
        <v>468300</v>
      </c>
      <c r="F316" s="29">
        <f t="shared" si="28"/>
        <v>2720.3825112107625</v>
      </c>
      <c r="G316" s="30">
        <f t="shared" si="29"/>
        <v>0.00013437462305526375</v>
      </c>
      <c r="H316" s="7">
        <f t="shared" si="30"/>
        <v>7.66304932735426</v>
      </c>
      <c r="I316" s="7">
        <f t="shared" si="34"/>
        <v>-829.6174887892377</v>
      </c>
      <c r="J316" s="7">
        <f t="shared" si="31"/>
        <v>0</v>
      </c>
      <c r="K316" s="7">
        <f t="shared" si="32"/>
        <v>0</v>
      </c>
      <c r="L316" s="31">
        <f>$B$509*G316</f>
        <v>6098.30868315865</v>
      </c>
      <c r="M316" s="10">
        <f>$G$509*K316</f>
        <v>0</v>
      </c>
      <c r="N316" s="32">
        <f t="shared" si="33"/>
        <v>6098.30868315865</v>
      </c>
    </row>
    <row r="317" spans="1:14" s="4" customFormat="1" ht="12.75">
      <c r="A317" s="26" t="s">
        <v>490</v>
      </c>
      <c r="B317" s="27" t="s">
        <v>508</v>
      </c>
      <c r="C317" s="64">
        <v>3565</v>
      </c>
      <c r="D317" s="69">
        <v>6672089</v>
      </c>
      <c r="E317" s="28">
        <v>425100</v>
      </c>
      <c r="F317" s="29">
        <f t="shared" si="28"/>
        <v>55953.88681486709</v>
      </c>
      <c r="G317" s="30">
        <f t="shared" si="29"/>
        <v>0.0027638695728411616</v>
      </c>
      <c r="H317" s="7">
        <f t="shared" si="30"/>
        <v>15.695339920018819</v>
      </c>
      <c r="I317" s="7">
        <f t="shared" si="34"/>
        <v>20303.88681486709</v>
      </c>
      <c r="J317" s="7">
        <f t="shared" si="31"/>
        <v>20303.88681486709</v>
      </c>
      <c r="K317" s="7">
        <f t="shared" si="32"/>
        <v>0.002835951598142749</v>
      </c>
      <c r="L317" s="31">
        <f>$B$509*G317</f>
        <v>125432.3876930496</v>
      </c>
      <c r="M317" s="10">
        <f>$G$509*K317</f>
        <v>43519.72596493499</v>
      </c>
      <c r="N317" s="32">
        <f t="shared" si="33"/>
        <v>168952.1136579846</v>
      </c>
    </row>
    <row r="318" spans="1:14" s="4" customFormat="1" ht="12.75">
      <c r="A318" s="26" t="s">
        <v>502</v>
      </c>
      <c r="B318" s="27" t="s">
        <v>426</v>
      </c>
      <c r="C318" s="64">
        <v>148</v>
      </c>
      <c r="D318" s="69">
        <v>299420</v>
      </c>
      <c r="E318" s="28">
        <v>44450</v>
      </c>
      <c r="F318" s="29">
        <f t="shared" si="28"/>
        <v>996.9439820022498</v>
      </c>
      <c r="G318" s="30">
        <f t="shared" si="29"/>
        <v>4.924453500075713E-05</v>
      </c>
      <c r="H318" s="7">
        <f t="shared" si="30"/>
        <v>6.736107986501687</v>
      </c>
      <c r="I318" s="7">
        <f t="shared" si="34"/>
        <v>-483.0560179977503</v>
      </c>
      <c r="J318" s="7">
        <f t="shared" si="31"/>
        <v>0</v>
      </c>
      <c r="K318" s="7">
        <f t="shared" si="32"/>
        <v>0</v>
      </c>
      <c r="L318" s="31">
        <f>$B$509*G318</f>
        <v>2234.859295342697</v>
      </c>
      <c r="M318" s="10">
        <f>$G$509*K318</f>
        <v>0</v>
      </c>
      <c r="N318" s="32">
        <f t="shared" si="33"/>
        <v>2234.859295342697</v>
      </c>
    </row>
    <row r="319" spans="1:14" s="4" customFormat="1" ht="12.75">
      <c r="A319" s="26" t="s">
        <v>501</v>
      </c>
      <c r="B319" s="27" t="s">
        <v>386</v>
      </c>
      <c r="C319" s="64">
        <v>1520</v>
      </c>
      <c r="D319" s="69">
        <v>3802846</v>
      </c>
      <c r="E319" s="28">
        <v>328450</v>
      </c>
      <c r="F319" s="29">
        <f t="shared" si="28"/>
        <v>17598.800182676205</v>
      </c>
      <c r="G319" s="30">
        <f t="shared" si="29"/>
        <v>0.0008693013320834446</v>
      </c>
      <c r="H319" s="7">
        <f t="shared" si="30"/>
        <v>11.578158014918557</v>
      </c>
      <c r="I319" s="7">
        <f t="shared" si="34"/>
        <v>2398.800182676207</v>
      </c>
      <c r="J319" s="7">
        <f t="shared" si="31"/>
        <v>2398.800182676207</v>
      </c>
      <c r="K319" s="7">
        <f t="shared" si="32"/>
        <v>0.00033505314887317245</v>
      </c>
      <c r="L319" s="31">
        <f>$B$509*G319</f>
        <v>39451.406383075904</v>
      </c>
      <c r="M319" s="10">
        <f>$G$509*K319</f>
        <v>5141.632611853577</v>
      </c>
      <c r="N319" s="32">
        <f t="shared" si="33"/>
        <v>44593.038994929484</v>
      </c>
    </row>
    <row r="320" spans="1:14" s="4" customFormat="1" ht="12.75">
      <c r="A320" s="26" t="s">
        <v>496</v>
      </c>
      <c r="B320" s="27" t="s">
        <v>239</v>
      </c>
      <c r="C320" s="64">
        <v>5014</v>
      </c>
      <c r="D320" s="69">
        <v>6268707</v>
      </c>
      <c r="E320" s="28">
        <v>423700</v>
      </c>
      <c r="F320" s="29">
        <f t="shared" si="28"/>
        <v>74182.90511682794</v>
      </c>
      <c r="G320" s="30">
        <f t="shared" si="29"/>
        <v>0.0036643008367898797</v>
      </c>
      <c r="H320" s="7">
        <f t="shared" si="30"/>
        <v>14.795154590512155</v>
      </c>
      <c r="I320" s="7">
        <f t="shared" si="34"/>
        <v>24042.905116827944</v>
      </c>
      <c r="J320" s="7">
        <f t="shared" si="31"/>
        <v>24042.905116827944</v>
      </c>
      <c r="K320" s="7">
        <f t="shared" si="32"/>
        <v>0.0033582001225566337</v>
      </c>
      <c r="L320" s="31">
        <f>$B$509*G320</f>
        <v>166296.56033722273</v>
      </c>
      <c r="M320" s="10">
        <f>$G$509*K320</f>
        <v>51534.00684440008</v>
      </c>
      <c r="N320" s="32">
        <f t="shared" si="33"/>
        <v>217830.5671816228</v>
      </c>
    </row>
    <row r="321" spans="1:14" s="4" customFormat="1" ht="12.75">
      <c r="A321" s="9" t="s">
        <v>489</v>
      </c>
      <c r="B321" s="27" t="s">
        <v>58</v>
      </c>
      <c r="C321" s="8">
        <v>737</v>
      </c>
      <c r="D321" s="70">
        <v>700580</v>
      </c>
      <c r="E321" s="28">
        <v>42950</v>
      </c>
      <c r="F321" s="29">
        <f t="shared" si="28"/>
        <v>12021.59394644936</v>
      </c>
      <c r="G321" s="30">
        <f t="shared" si="29"/>
        <v>0.0005938125055651117</v>
      </c>
      <c r="H321" s="7">
        <f t="shared" si="30"/>
        <v>16.31152502910361</v>
      </c>
      <c r="I321" s="7">
        <f t="shared" si="34"/>
        <v>4651.59394644936</v>
      </c>
      <c r="J321" s="7">
        <f t="shared" si="31"/>
        <v>4651.59394644936</v>
      </c>
      <c r="K321" s="7">
        <f t="shared" si="32"/>
        <v>0.0006497128065491805</v>
      </c>
      <c r="L321" s="31">
        <f>$B$509*G321</f>
        <v>26948.92738316085</v>
      </c>
      <c r="M321" s="10">
        <f>$G$509*K321</f>
        <v>9970.312369028627</v>
      </c>
      <c r="N321" s="32">
        <f t="shared" si="33"/>
        <v>36919.239752189475</v>
      </c>
    </row>
    <row r="322" spans="1:14" s="4" customFormat="1" ht="12.75">
      <c r="A322" s="26" t="s">
        <v>493</v>
      </c>
      <c r="B322" s="27" t="s">
        <v>172</v>
      </c>
      <c r="C322" s="64">
        <v>6240</v>
      </c>
      <c r="D322" s="69">
        <v>6519898</v>
      </c>
      <c r="E322" s="28">
        <v>490100</v>
      </c>
      <c r="F322" s="29">
        <f t="shared" si="28"/>
        <v>83011.96392572945</v>
      </c>
      <c r="G322" s="30">
        <f t="shared" si="29"/>
        <v>0.004100416509674008</v>
      </c>
      <c r="H322" s="7">
        <f t="shared" si="30"/>
        <v>13.303199347072026</v>
      </c>
      <c r="I322" s="7">
        <f t="shared" si="34"/>
        <v>20611.96392572944</v>
      </c>
      <c r="J322" s="7">
        <f t="shared" si="31"/>
        <v>20611.96392572944</v>
      </c>
      <c r="K322" s="7">
        <f t="shared" si="32"/>
        <v>0.0028789823627873557</v>
      </c>
      <c r="L322" s="31">
        <f>$B$509*G322</f>
        <v>186088.74977255284</v>
      </c>
      <c r="M322" s="10">
        <f>$G$509*K322</f>
        <v>44180.06413383085</v>
      </c>
      <c r="N322" s="32">
        <f t="shared" si="33"/>
        <v>230268.8139063837</v>
      </c>
    </row>
    <row r="323" spans="1:14" s="4" customFormat="1" ht="12.75">
      <c r="A323" s="26" t="s">
        <v>503</v>
      </c>
      <c r="B323" s="27" t="s">
        <v>459</v>
      </c>
      <c r="C323" s="64">
        <v>892</v>
      </c>
      <c r="D323" s="69">
        <v>9513164</v>
      </c>
      <c r="E323" s="28">
        <v>1256200</v>
      </c>
      <c r="F323" s="29">
        <f t="shared" si="28"/>
        <v>6755.088590988696</v>
      </c>
      <c r="G323" s="30">
        <f t="shared" si="29"/>
        <v>0.00033367090083042127</v>
      </c>
      <c r="H323" s="7">
        <f t="shared" si="30"/>
        <v>7.572969272408852</v>
      </c>
      <c r="I323" s="7">
        <f t="shared" si="34"/>
        <v>-2164.9114090113035</v>
      </c>
      <c r="J323" s="7">
        <f t="shared" si="31"/>
        <v>0</v>
      </c>
      <c r="K323" s="7">
        <f t="shared" si="32"/>
        <v>0</v>
      </c>
      <c r="L323" s="31">
        <f>$B$509*G323</f>
        <v>15142.949655119557</v>
      </c>
      <c r="M323" s="10">
        <f>$G$509*K323</f>
        <v>0</v>
      </c>
      <c r="N323" s="32">
        <f t="shared" si="33"/>
        <v>15142.949655119557</v>
      </c>
    </row>
    <row r="324" spans="1:14" s="4" customFormat="1" ht="12.75">
      <c r="A324" s="26" t="s">
        <v>503</v>
      </c>
      <c r="B324" s="27" t="s">
        <v>460</v>
      </c>
      <c r="C324" s="64">
        <v>8624</v>
      </c>
      <c r="D324" s="69">
        <v>19912579</v>
      </c>
      <c r="E324" s="28">
        <v>1455600</v>
      </c>
      <c r="F324" s="29">
        <f t="shared" si="28"/>
        <v>117976.14818356691</v>
      </c>
      <c r="G324" s="30">
        <f t="shared" si="29"/>
        <v>0.005827489471185813</v>
      </c>
      <c r="H324" s="7">
        <f t="shared" si="30"/>
        <v>13.679980076944215</v>
      </c>
      <c r="I324" s="7">
        <f t="shared" si="34"/>
        <v>31736.14818356691</v>
      </c>
      <c r="J324" s="7">
        <f t="shared" si="31"/>
        <v>31736.14818356691</v>
      </c>
      <c r="K324" s="7">
        <f t="shared" si="32"/>
        <v>0.004432756199871026</v>
      </c>
      <c r="L324" s="31">
        <f>$B$509*G324</f>
        <v>264468.31131598813</v>
      </c>
      <c r="M324" s="10">
        <f>$G$509*K324</f>
        <v>68023.8461100997</v>
      </c>
      <c r="N324" s="32">
        <f t="shared" si="33"/>
        <v>332492.1574260878</v>
      </c>
    </row>
    <row r="325" spans="1:14" s="4" customFormat="1" ht="12.75">
      <c r="A325" s="26" t="s">
        <v>497</v>
      </c>
      <c r="B325" s="27" t="s">
        <v>297</v>
      </c>
      <c r="C325" s="64">
        <v>7840</v>
      </c>
      <c r="D325" s="69">
        <v>8752930</v>
      </c>
      <c r="E325" s="28">
        <v>495900</v>
      </c>
      <c r="F325" s="29">
        <f t="shared" si="28"/>
        <v>138380.66384351684</v>
      </c>
      <c r="G325" s="30">
        <f t="shared" si="29"/>
        <v>0.00683538048986858</v>
      </c>
      <c r="H325" s="7">
        <f t="shared" si="30"/>
        <v>17.6505948779996</v>
      </c>
      <c r="I325" s="7">
        <f t="shared" si="34"/>
        <v>59980.66384351685</v>
      </c>
      <c r="J325" s="7">
        <f t="shared" si="31"/>
        <v>59980.66384351685</v>
      </c>
      <c r="K325" s="7">
        <f t="shared" si="32"/>
        <v>0.008377817559548787</v>
      </c>
      <c r="L325" s="31">
        <f>$B$509*G325</f>
        <v>310209.3181456997</v>
      </c>
      <c r="M325" s="10">
        <f>$G$509*K325</f>
        <v>128563.66258668115</v>
      </c>
      <c r="N325" s="32">
        <f t="shared" si="33"/>
        <v>438772.9807323808</v>
      </c>
    </row>
    <row r="326" spans="1:14" s="4" customFormat="1" ht="12.75">
      <c r="A326" s="9" t="s">
        <v>489</v>
      </c>
      <c r="B326" s="27" t="s">
        <v>59</v>
      </c>
      <c r="C326" s="8">
        <v>147</v>
      </c>
      <c r="D326" s="70">
        <v>408257</v>
      </c>
      <c r="E326" s="28">
        <v>42150</v>
      </c>
      <c r="F326" s="29">
        <f t="shared" si="28"/>
        <v>1423.8144483985766</v>
      </c>
      <c r="G326" s="30">
        <f t="shared" si="29"/>
        <v>7.03300102157487E-05</v>
      </c>
      <c r="H326" s="7">
        <f t="shared" si="30"/>
        <v>9.685812574139977</v>
      </c>
      <c r="I326" s="7">
        <f t="shared" si="34"/>
        <v>-46.18555160142341</v>
      </c>
      <c r="J326" s="7">
        <f t="shared" si="31"/>
        <v>0</v>
      </c>
      <c r="K326" s="7">
        <f t="shared" si="32"/>
        <v>0</v>
      </c>
      <c r="L326" s="31">
        <f>$B$509*G326</f>
        <v>3191.7790891881955</v>
      </c>
      <c r="M326" s="10">
        <f>$G$509*K326</f>
        <v>0</v>
      </c>
      <c r="N326" s="32">
        <f t="shared" si="33"/>
        <v>3191.7790891881955</v>
      </c>
    </row>
    <row r="327" spans="1:14" s="4" customFormat="1" ht="12.75">
      <c r="A327" s="26" t="s">
        <v>492</v>
      </c>
      <c r="B327" s="27" t="s">
        <v>141</v>
      </c>
      <c r="C327" s="64">
        <v>2225</v>
      </c>
      <c r="D327" s="69">
        <v>2789734</v>
      </c>
      <c r="E327" s="28">
        <v>217700</v>
      </c>
      <c r="F327" s="29">
        <f aca="true" t="shared" si="35" ref="F327:F390">(C327*D327)/E327</f>
        <v>28512.439825447866</v>
      </c>
      <c r="G327" s="30">
        <f aca="true" t="shared" si="36" ref="G327:G390">F327/$F$500</f>
        <v>0.0014083858935798063</v>
      </c>
      <c r="H327" s="7">
        <f aca="true" t="shared" si="37" ref="H327:H390">D327/E327</f>
        <v>12.814579696830501</v>
      </c>
      <c r="I327" s="7">
        <f t="shared" si="34"/>
        <v>6262.439825447865</v>
      </c>
      <c r="J327" s="7">
        <f aca="true" t="shared" si="38" ref="J327:J390">IF(I327&gt;0,I327,0)</f>
        <v>6262.439825447865</v>
      </c>
      <c r="K327" s="7">
        <f aca="true" t="shared" si="39" ref="K327:K390">J327/$J$500</f>
        <v>0.0008747081971638703</v>
      </c>
      <c r="L327" s="31">
        <f>$B$509*G327</f>
        <v>63916.621522529706</v>
      </c>
      <c r="M327" s="10">
        <f>$G$509*K327</f>
        <v>13423.02917468122</v>
      </c>
      <c r="N327" s="32">
        <f aca="true" t="shared" si="40" ref="N327:N390">L327+M327</f>
        <v>77339.65069721092</v>
      </c>
    </row>
    <row r="328" spans="1:14" s="4" customFormat="1" ht="12.75">
      <c r="A328" s="26" t="s">
        <v>497</v>
      </c>
      <c r="B328" s="27" t="s">
        <v>298</v>
      </c>
      <c r="C328" s="64">
        <v>10362</v>
      </c>
      <c r="D328" s="69">
        <v>8617963</v>
      </c>
      <c r="E328" s="28">
        <v>394600</v>
      </c>
      <c r="F328" s="29">
        <f t="shared" si="35"/>
        <v>226303.42779016725</v>
      </c>
      <c r="G328" s="30">
        <f t="shared" si="36"/>
        <v>0.0111783683655147</v>
      </c>
      <c r="H328" s="7">
        <f t="shared" si="37"/>
        <v>21.839744044602128</v>
      </c>
      <c r="I328" s="7">
        <f aca="true" t="shared" si="41" ref="I328:I391">(H328-10)*C328</f>
        <v>122683.42779016725</v>
      </c>
      <c r="J328" s="7">
        <f t="shared" si="38"/>
        <v>122683.42779016725</v>
      </c>
      <c r="K328" s="7">
        <f t="shared" si="39"/>
        <v>0.01713584528319943</v>
      </c>
      <c r="L328" s="31">
        <f>$B$509*G328</f>
        <v>507306.6574402861</v>
      </c>
      <c r="M328" s="10">
        <f>$G$509*K328</f>
        <v>262961.92480532784</v>
      </c>
      <c r="N328" s="32">
        <f t="shared" si="40"/>
        <v>770268.5822456139</v>
      </c>
    </row>
    <row r="329" spans="1:14" s="4" customFormat="1" ht="12.75">
      <c r="A329" s="26" t="s">
        <v>497</v>
      </c>
      <c r="B329" s="27" t="s">
        <v>299</v>
      </c>
      <c r="C329" s="64">
        <v>3733</v>
      </c>
      <c r="D329" s="69">
        <v>4598500</v>
      </c>
      <c r="E329" s="28">
        <v>333400</v>
      </c>
      <c r="F329" s="29">
        <f t="shared" si="35"/>
        <v>51488.303839232154</v>
      </c>
      <c r="G329" s="30">
        <f t="shared" si="36"/>
        <v>0.0025432899203106513</v>
      </c>
      <c r="H329" s="7">
        <f t="shared" si="37"/>
        <v>13.792741451709658</v>
      </c>
      <c r="I329" s="7">
        <f t="shared" si="41"/>
        <v>14158.303839232152</v>
      </c>
      <c r="J329" s="7">
        <f t="shared" si="38"/>
        <v>14158.303839232152</v>
      </c>
      <c r="K329" s="7">
        <f t="shared" si="39"/>
        <v>0.0019775654172018136</v>
      </c>
      <c r="L329" s="31">
        <f>$B$509*G329</f>
        <v>115421.84567425109</v>
      </c>
      <c r="M329" s="10">
        <f>$G$509*K329</f>
        <v>30347.169920219218</v>
      </c>
      <c r="N329" s="32">
        <f t="shared" si="40"/>
        <v>145769.01559447031</v>
      </c>
    </row>
    <row r="330" spans="1:14" s="4" customFormat="1" ht="12.75">
      <c r="A330" s="26" t="s">
        <v>492</v>
      </c>
      <c r="B330" s="27" t="s">
        <v>142</v>
      </c>
      <c r="C330" s="64">
        <v>67</v>
      </c>
      <c r="D330" s="69">
        <v>145251</v>
      </c>
      <c r="E330" s="28">
        <v>15150</v>
      </c>
      <c r="F330" s="29">
        <f t="shared" si="35"/>
        <v>642.3641584158415</v>
      </c>
      <c r="G330" s="30">
        <f t="shared" si="36"/>
        <v>3.172989140153054E-05</v>
      </c>
      <c r="H330" s="7">
        <f t="shared" si="37"/>
        <v>9.587524752475247</v>
      </c>
      <c r="I330" s="7">
        <f t="shared" si="41"/>
        <v>-27.63584158415847</v>
      </c>
      <c r="J330" s="7">
        <f t="shared" si="38"/>
        <v>0</v>
      </c>
      <c r="K330" s="7">
        <f t="shared" si="39"/>
        <v>0</v>
      </c>
      <c r="L330" s="31">
        <f>$B$509*G330</f>
        <v>1439.9941584956498</v>
      </c>
      <c r="M330" s="10">
        <f>$G$509*K330</f>
        <v>0</v>
      </c>
      <c r="N330" s="32">
        <f t="shared" si="40"/>
        <v>1439.9941584956498</v>
      </c>
    </row>
    <row r="331" spans="1:14" s="4" customFormat="1" ht="12.75">
      <c r="A331" s="26" t="s">
        <v>492</v>
      </c>
      <c r="B331" s="27" t="s">
        <v>143</v>
      </c>
      <c r="C331" s="64">
        <v>672</v>
      </c>
      <c r="D331" s="69">
        <v>929398</v>
      </c>
      <c r="E331" s="28">
        <v>138700</v>
      </c>
      <c r="F331" s="29">
        <f t="shared" si="35"/>
        <v>4502.923258832012</v>
      </c>
      <c r="G331" s="30">
        <f t="shared" si="36"/>
        <v>0.00022242409405985657</v>
      </c>
      <c r="H331" s="7">
        <f t="shared" si="37"/>
        <v>6.7007786589762075</v>
      </c>
      <c r="I331" s="7">
        <f t="shared" si="41"/>
        <v>-2217.0767411679885</v>
      </c>
      <c r="J331" s="7">
        <f t="shared" si="38"/>
        <v>0</v>
      </c>
      <c r="K331" s="7">
        <f t="shared" si="39"/>
        <v>0</v>
      </c>
      <c r="L331" s="31">
        <f>$B$509*G331</f>
        <v>10094.248105098486</v>
      </c>
      <c r="M331" s="10">
        <f>$G$509*K331</f>
        <v>0</v>
      </c>
      <c r="N331" s="32">
        <f t="shared" si="40"/>
        <v>10094.248105098486</v>
      </c>
    </row>
    <row r="332" spans="1:14" s="4" customFormat="1" ht="12.75">
      <c r="A332" s="26" t="s">
        <v>496</v>
      </c>
      <c r="B332" s="27" t="s">
        <v>240</v>
      </c>
      <c r="C332" s="64">
        <v>1770</v>
      </c>
      <c r="D332" s="69">
        <v>2977756</v>
      </c>
      <c r="E332" s="28">
        <v>271750</v>
      </c>
      <c r="F332" s="29">
        <f t="shared" si="35"/>
        <v>19395.135676172955</v>
      </c>
      <c r="G332" s="30">
        <f t="shared" si="36"/>
        <v>0.0009580322012993273</v>
      </c>
      <c r="H332" s="7">
        <f t="shared" si="37"/>
        <v>10.957703771849125</v>
      </c>
      <c r="I332" s="7">
        <f t="shared" si="41"/>
        <v>1695.1356761729521</v>
      </c>
      <c r="J332" s="7">
        <f t="shared" si="38"/>
        <v>1695.1356761729521</v>
      </c>
      <c r="K332" s="7">
        <f t="shared" si="39"/>
        <v>0.0002367685938039909</v>
      </c>
      <c r="L332" s="31">
        <f>$B$509*G332</f>
        <v>43478.26962481235</v>
      </c>
      <c r="M332" s="10">
        <f>$G$509*K332</f>
        <v>3633.385113554404</v>
      </c>
      <c r="N332" s="32">
        <f t="shared" si="40"/>
        <v>47111.65473836675</v>
      </c>
    </row>
    <row r="333" spans="1:14" s="4" customFormat="1" ht="12.75">
      <c r="A333" s="26" t="s">
        <v>494</v>
      </c>
      <c r="B333" s="27" t="s">
        <v>194</v>
      </c>
      <c r="C333" s="64">
        <v>1580</v>
      </c>
      <c r="D333" s="69">
        <v>3138081</v>
      </c>
      <c r="E333" s="28">
        <v>340000</v>
      </c>
      <c r="F333" s="29">
        <f t="shared" si="35"/>
        <v>14582.847</v>
      </c>
      <c r="G333" s="30">
        <f t="shared" si="36"/>
        <v>0.0007203268513240952</v>
      </c>
      <c r="H333" s="7">
        <f t="shared" si="37"/>
        <v>9.22965</v>
      </c>
      <c r="I333" s="7">
        <f t="shared" si="41"/>
        <v>-1217.153000000001</v>
      </c>
      <c r="J333" s="7">
        <f t="shared" si="38"/>
        <v>0</v>
      </c>
      <c r="K333" s="7">
        <f t="shared" si="39"/>
        <v>0</v>
      </c>
      <c r="L333" s="31">
        <f>$B$509*G333</f>
        <v>32690.513969557025</v>
      </c>
      <c r="M333" s="10">
        <f>$G$509*K333</f>
        <v>0</v>
      </c>
      <c r="N333" s="32">
        <f t="shared" si="40"/>
        <v>32690.513969557025</v>
      </c>
    </row>
    <row r="334" spans="1:14" s="4" customFormat="1" ht="12.75">
      <c r="A334" s="9" t="s">
        <v>489</v>
      </c>
      <c r="B334" s="27" t="s">
        <v>60</v>
      </c>
      <c r="C334" s="8">
        <v>66</v>
      </c>
      <c r="D334" s="70">
        <v>166701</v>
      </c>
      <c r="E334" s="28">
        <v>9450</v>
      </c>
      <c r="F334" s="29">
        <f t="shared" si="35"/>
        <v>1164.2609523809524</v>
      </c>
      <c r="G334" s="30">
        <f t="shared" si="36"/>
        <v>5.750923848739302E-05</v>
      </c>
      <c r="H334" s="7">
        <f t="shared" si="37"/>
        <v>17.640317460317462</v>
      </c>
      <c r="I334" s="7">
        <f t="shared" si="41"/>
        <v>504.2609523809525</v>
      </c>
      <c r="J334" s="7">
        <f t="shared" si="38"/>
        <v>504.2609523809525</v>
      </c>
      <c r="K334" s="7">
        <f t="shared" si="39"/>
        <v>7.043280268577029E-05</v>
      </c>
      <c r="L334" s="31">
        <f>$B$509*G334</f>
        <v>2609.9354212534286</v>
      </c>
      <c r="M334" s="10">
        <f>$G$509*K334</f>
        <v>1080.8422378698053</v>
      </c>
      <c r="N334" s="32">
        <f t="shared" si="40"/>
        <v>3690.777659123234</v>
      </c>
    </row>
    <row r="335" spans="1:14" s="4" customFormat="1" ht="12.75">
      <c r="A335" s="26" t="s">
        <v>496</v>
      </c>
      <c r="B335" s="27" t="s">
        <v>241</v>
      </c>
      <c r="C335" s="64">
        <v>4110</v>
      </c>
      <c r="D335" s="69">
        <v>4831766</v>
      </c>
      <c r="E335" s="28">
        <v>423600</v>
      </c>
      <c r="F335" s="29">
        <f t="shared" si="35"/>
        <v>46880.44915014164</v>
      </c>
      <c r="G335" s="30">
        <f t="shared" si="36"/>
        <v>0.0023156826869938966</v>
      </c>
      <c r="H335" s="7">
        <f t="shared" si="37"/>
        <v>11.406435316336166</v>
      </c>
      <c r="I335" s="7">
        <f t="shared" si="41"/>
        <v>5780.449150141643</v>
      </c>
      <c r="J335" s="7">
        <f t="shared" si="38"/>
        <v>5780.449150141643</v>
      </c>
      <c r="K335" s="7">
        <f t="shared" si="39"/>
        <v>0.0008073860022369513</v>
      </c>
      <c r="L335" s="31">
        <f>$B$509*G335</f>
        <v>105092.37173247537</v>
      </c>
      <c r="M335" s="10">
        <f>$G$509*K335</f>
        <v>12389.921459974033</v>
      </c>
      <c r="N335" s="32">
        <f t="shared" si="40"/>
        <v>117482.2931924494</v>
      </c>
    </row>
    <row r="336" spans="1:14" s="4" customFormat="1" ht="12.75">
      <c r="A336" s="26" t="s">
        <v>501</v>
      </c>
      <c r="B336" s="27" t="s">
        <v>387</v>
      </c>
      <c r="C336" s="64">
        <v>1535</v>
      </c>
      <c r="D336" s="69">
        <v>2027084</v>
      </c>
      <c r="E336" s="28">
        <v>170000</v>
      </c>
      <c r="F336" s="29">
        <f t="shared" si="35"/>
        <v>18303.376117647058</v>
      </c>
      <c r="G336" s="30">
        <f t="shared" si="36"/>
        <v>0.0009041042045785263</v>
      </c>
      <c r="H336" s="7">
        <f t="shared" si="37"/>
        <v>11.924023529411764</v>
      </c>
      <c r="I336" s="7">
        <f t="shared" si="41"/>
        <v>2953.376117647058</v>
      </c>
      <c r="J336" s="7">
        <f t="shared" si="38"/>
        <v>2953.376117647058</v>
      </c>
      <c r="K336" s="7">
        <f t="shared" si="39"/>
        <v>0.0004125137121344137</v>
      </c>
      <c r="L336" s="31">
        <f>$B$509*G336</f>
        <v>41030.861303283076</v>
      </c>
      <c r="M336" s="10">
        <f>$G$509*K336</f>
        <v>6330.320912608225</v>
      </c>
      <c r="N336" s="32">
        <f t="shared" si="40"/>
        <v>47361.1822158913</v>
      </c>
    </row>
    <row r="337" spans="1:14" s="4" customFormat="1" ht="12.75">
      <c r="A337" s="26" t="s">
        <v>500</v>
      </c>
      <c r="B337" s="27" t="s">
        <v>363</v>
      </c>
      <c r="C337" s="64">
        <v>1986</v>
      </c>
      <c r="D337" s="69">
        <v>1580325</v>
      </c>
      <c r="E337" s="28">
        <v>119900</v>
      </c>
      <c r="F337" s="29">
        <f t="shared" si="35"/>
        <v>26176.19224353628</v>
      </c>
      <c r="G337" s="30">
        <f t="shared" si="36"/>
        <v>0.001292985803008198</v>
      </c>
      <c r="H337" s="7">
        <f t="shared" si="37"/>
        <v>13.180358632193494</v>
      </c>
      <c r="I337" s="7">
        <f t="shared" si="41"/>
        <v>6316.192243536279</v>
      </c>
      <c r="J337" s="7">
        <f t="shared" si="38"/>
        <v>6316.192243536279</v>
      </c>
      <c r="K337" s="7">
        <f t="shared" si="39"/>
        <v>0.0008822160825934845</v>
      </c>
      <c r="L337" s="31">
        <f>$B$509*G337</f>
        <v>58679.4319522884</v>
      </c>
      <c r="M337" s="10">
        <f>$G$509*K337</f>
        <v>13538.243100295085</v>
      </c>
      <c r="N337" s="32">
        <f t="shared" si="40"/>
        <v>72217.6750525835</v>
      </c>
    </row>
    <row r="338" spans="1:14" s="4" customFormat="1" ht="12.75">
      <c r="A338" s="26" t="s">
        <v>496</v>
      </c>
      <c r="B338" s="27" t="s">
        <v>242</v>
      </c>
      <c r="C338" s="64">
        <v>5183</v>
      </c>
      <c r="D338" s="69">
        <v>4847720</v>
      </c>
      <c r="E338" s="28">
        <v>333550</v>
      </c>
      <c r="F338" s="29">
        <f t="shared" si="35"/>
        <v>75328.23492729725</v>
      </c>
      <c r="G338" s="30">
        <f t="shared" si="36"/>
        <v>0.0037208749622746344</v>
      </c>
      <c r="H338" s="7">
        <f t="shared" si="37"/>
        <v>14.53371308649378</v>
      </c>
      <c r="I338" s="7">
        <f t="shared" si="41"/>
        <v>23498.23492729726</v>
      </c>
      <c r="J338" s="7">
        <f t="shared" si="38"/>
        <v>23498.23492729726</v>
      </c>
      <c r="K338" s="7">
        <f t="shared" si="39"/>
        <v>0.0032821231473181187</v>
      </c>
      <c r="L338" s="31">
        <f>$B$509*G338</f>
        <v>168864.0576283139</v>
      </c>
      <c r="M338" s="10">
        <f>$G$509*K338</f>
        <v>50366.55070135815</v>
      </c>
      <c r="N338" s="32">
        <f t="shared" si="40"/>
        <v>219230.60832967205</v>
      </c>
    </row>
    <row r="339" spans="1:14" s="4" customFormat="1" ht="12.75">
      <c r="A339" s="26" t="s">
        <v>498</v>
      </c>
      <c r="B339" s="27" t="s">
        <v>325</v>
      </c>
      <c r="C339" s="64">
        <v>843</v>
      </c>
      <c r="D339" s="69">
        <v>697896</v>
      </c>
      <c r="E339" s="28">
        <v>57750</v>
      </c>
      <c r="F339" s="29">
        <f t="shared" si="35"/>
        <v>10187.468883116882</v>
      </c>
      <c r="G339" s="30">
        <f t="shared" si="36"/>
        <v>0.0005032150020868888</v>
      </c>
      <c r="H339" s="7">
        <f t="shared" si="37"/>
        <v>12.08477922077922</v>
      </c>
      <c r="I339" s="7">
        <f t="shared" si="41"/>
        <v>1757.4688831168824</v>
      </c>
      <c r="J339" s="7">
        <f t="shared" si="38"/>
        <v>1757.4688831168824</v>
      </c>
      <c r="K339" s="7">
        <f t="shared" si="39"/>
        <v>0.00024547500354030617</v>
      </c>
      <c r="L339" s="31">
        <f>$B$509*G339</f>
        <v>22837.350884773045</v>
      </c>
      <c r="M339" s="10">
        <f>$G$509*K339</f>
        <v>3766.9912604685555</v>
      </c>
      <c r="N339" s="32">
        <f t="shared" si="40"/>
        <v>26604.3421452416</v>
      </c>
    </row>
    <row r="340" spans="1:14" s="4" customFormat="1" ht="12.75">
      <c r="A340" s="26" t="s">
        <v>503</v>
      </c>
      <c r="B340" s="27" t="s">
        <v>461</v>
      </c>
      <c r="C340" s="64">
        <v>1898</v>
      </c>
      <c r="D340" s="69">
        <v>2912892</v>
      </c>
      <c r="E340" s="28">
        <v>187150</v>
      </c>
      <c r="F340" s="29">
        <f t="shared" si="35"/>
        <v>29541.378658829817</v>
      </c>
      <c r="G340" s="30">
        <f t="shared" si="36"/>
        <v>0.0014592108298940327</v>
      </c>
      <c r="H340" s="7">
        <f t="shared" si="37"/>
        <v>15.564477691691156</v>
      </c>
      <c r="I340" s="7">
        <f t="shared" si="41"/>
        <v>10561.378658829814</v>
      </c>
      <c r="J340" s="7">
        <f t="shared" si="38"/>
        <v>10561.378658829814</v>
      </c>
      <c r="K340" s="7">
        <f t="shared" si="39"/>
        <v>0.0014751637929821268</v>
      </c>
      <c r="L340" s="31">
        <f>$B$509*G340</f>
        <v>66223.20399620527</v>
      </c>
      <c r="M340" s="10">
        <f>$G$509*K340</f>
        <v>22637.454061634788</v>
      </c>
      <c r="N340" s="32">
        <f t="shared" si="40"/>
        <v>88860.65805784005</v>
      </c>
    </row>
    <row r="341" spans="1:14" s="4" customFormat="1" ht="12.75">
      <c r="A341" s="26" t="s">
        <v>497</v>
      </c>
      <c r="B341" s="27" t="s">
        <v>300</v>
      </c>
      <c r="C341" s="64">
        <v>374</v>
      </c>
      <c r="D341" s="69">
        <v>307244</v>
      </c>
      <c r="E341" s="28">
        <v>21050</v>
      </c>
      <c r="F341" s="29">
        <f t="shared" si="35"/>
        <v>5458.872019002375</v>
      </c>
      <c r="G341" s="30">
        <f t="shared" si="36"/>
        <v>0.000269643650051954</v>
      </c>
      <c r="H341" s="7">
        <f t="shared" si="37"/>
        <v>14.595914489311165</v>
      </c>
      <c r="I341" s="7">
        <f t="shared" si="41"/>
        <v>1718.8720190023755</v>
      </c>
      <c r="J341" s="7">
        <f t="shared" si="38"/>
        <v>1718.8720190023755</v>
      </c>
      <c r="K341" s="7">
        <f t="shared" si="39"/>
        <v>0.0002400839747453325</v>
      </c>
      <c r="L341" s="31">
        <f>$B$509*G341</f>
        <v>12237.208001648864</v>
      </c>
      <c r="M341" s="10">
        <f>$G$509*K341</f>
        <v>3684.2620291304834</v>
      </c>
      <c r="N341" s="32">
        <f t="shared" si="40"/>
        <v>15921.470030779346</v>
      </c>
    </row>
    <row r="342" spans="1:14" s="4" customFormat="1" ht="12.75">
      <c r="A342" s="26" t="s">
        <v>497</v>
      </c>
      <c r="B342" s="27" t="s">
        <v>301</v>
      </c>
      <c r="C342" s="64">
        <v>1017</v>
      </c>
      <c r="D342" s="69">
        <v>712627</v>
      </c>
      <c r="E342" s="28">
        <v>37200</v>
      </c>
      <c r="F342" s="29">
        <f t="shared" si="35"/>
        <v>19482.302661290323</v>
      </c>
      <c r="G342" s="30">
        <f t="shared" si="36"/>
        <v>0.0009623378571105011</v>
      </c>
      <c r="H342" s="7">
        <f t="shared" si="37"/>
        <v>19.156639784946236</v>
      </c>
      <c r="I342" s="7">
        <f t="shared" si="41"/>
        <v>9312.302661290321</v>
      </c>
      <c r="J342" s="7">
        <f t="shared" si="38"/>
        <v>9312.302661290321</v>
      </c>
      <c r="K342" s="7">
        <f t="shared" si="39"/>
        <v>0.0013006987211600122</v>
      </c>
      <c r="L342" s="31">
        <f>$B$509*G342</f>
        <v>43673.67272714645</v>
      </c>
      <c r="M342" s="10">
        <f>$G$509*K342</f>
        <v>19960.161500956554</v>
      </c>
      <c r="N342" s="32">
        <f t="shared" si="40"/>
        <v>63633.834228103005</v>
      </c>
    </row>
    <row r="343" spans="1:14" s="4" customFormat="1" ht="12.75">
      <c r="A343" s="26" t="s">
        <v>502</v>
      </c>
      <c r="B343" s="27" t="s">
        <v>427</v>
      </c>
      <c r="C343" s="64">
        <v>840</v>
      </c>
      <c r="D343" s="69">
        <v>1180062</v>
      </c>
      <c r="E343" s="28">
        <v>73450</v>
      </c>
      <c r="F343" s="29">
        <f t="shared" si="35"/>
        <v>13495.603539823009</v>
      </c>
      <c r="G343" s="30">
        <f t="shared" si="36"/>
        <v>0.0006666219294873643</v>
      </c>
      <c r="H343" s="7">
        <f t="shared" si="37"/>
        <v>16.066194690265487</v>
      </c>
      <c r="I343" s="7">
        <f t="shared" si="41"/>
        <v>5095.603539823009</v>
      </c>
      <c r="J343" s="7">
        <f t="shared" si="38"/>
        <v>5095.603539823009</v>
      </c>
      <c r="K343" s="7">
        <f t="shared" si="39"/>
        <v>0.0007117299822456435</v>
      </c>
      <c r="L343" s="31">
        <f>$B$509*G343</f>
        <v>30253.22943086404</v>
      </c>
      <c r="M343" s="10">
        <f>$G$509*K343</f>
        <v>10922.010731298573</v>
      </c>
      <c r="N343" s="32">
        <f t="shared" si="40"/>
        <v>41175.24016216261</v>
      </c>
    </row>
    <row r="344" spans="1:14" s="4" customFormat="1" ht="12.75">
      <c r="A344" s="26" t="s">
        <v>492</v>
      </c>
      <c r="B344" s="27" t="s">
        <v>144</v>
      </c>
      <c r="C344" s="64">
        <v>1263</v>
      </c>
      <c r="D344" s="69">
        <v>1668204</v>
      </c>
      <c r="E344" s="28">
        <v>185000</v>
      </c>
      <c r="F344" s="29">
        <f t="shared" si="35"/>
        <v>11388.873794594594</v>
      </c>
      <c r="G344" s="30">
        <f t="shared" si="36"/>
        <v>0.000562558984578788</v>
      </c>
      <c r="H344" s="7">
        <f t="shared" si="37"/>
        <v>9.01731891891892</v>
      </c>
      <c r="I344" s="7">
        <f t="shared" si="41"/>
        <v>-1241.1262054054052</v>
      </c>
      <c r="J344" s="7">
        <f t="shared" si="38"/>
        <v>0</v>
      </c>
      <c r="K344" s="7">
        <f t="shared" si="39"/>
        <v>0</v>
      </c>
      <c r="L344" s="31">
        <f>$B$509*G344</f>
        <v>25530.552290627238</v>
      </c>
      <c r="M344" s="10">
        <f>$G$509*K344</f>
        <v>0</v>
      </c>
      <c r="N344" s="32">
        <f t="shared" si="40"/>
        <v>25530.552290627238</v>
      </c>
    </row>
    <row r="345" spans="1:14" s="4" customFormat="1" ht="12.75">
      <c r="A345" s="26" t="s">
        <v>497</v>
      </c>
      <c r="B345" s="27" t="s">
        <v>311</v>
      </c>
      <c r="C345" s="64">
        <v>631</v>
      </c>
      <c r="D345" s="69">
        <v>118405.7639870884</v>
      </c>
      <c r="E345" s="28">
        <v>8800</v>
      </c>
      <c r="F345" s="29">
        <f t="shared" si="35"/>
        <v>8490.231485892362</v>
      </c>
      <c r="G345" s="30">
        <f t="shared" si="36"/>
        <v>0.0004193791317460534</v>
      </c>
      <c r="H345" s="7">
        <f t="shared" si="37"/>
        <v>13.455200453078227</v>
      </c>
      <c r="I345" s="7">
        <f t="shared" si="41"/>
        <v>2180.2314858923614</v>
      </c>
      <c r="J345" s="7">
        <f t="shared" si="38"/>
        <v>2180.2314858923614</v>
      </c>
      <c r="K345" s="7">
        <f t="shared" si="39"/>
        <v>0.0003045244993293692</v>
      </c>
      <c r="L345" s="31">
        <f>$B$509*G345</f>
        <v>19032.636836575</v>
      </c>
      <c r="M345" s="10">
        <f>$G$509*K345</f>
        <v>4673.148430707486</v>
      </c>
      <c r="N345" s="32">
        <f t="shared" si="40"/>
        <v>23705.785267282485</v>
      </c>
    </row>
    <row r="346" spans="1:14" s="4" customFormat="1" ht="12.75">
      <c r="A346" s="9" t="s">
        <v>489</v>
      </c>
      <c r="B346" s="27" t="s">
        <v>61</v>
      </c>
      <c r="C346" s="8">
        <v>386</v>
      </c>
      <c r="D346" s="70">
        <v>411468</v>
      </c>
      <c r="E346" s="28">
        <v>23350</v>
      </c>
      <c r="F346" s="29">
        <f t="shared" si="35"/>
        <v>6801.997773019272</v>
      </c>
      <c r="G346" s="30">
        <f t="shared" si="36"/>
        <v>0.0003359880027920803</v>
      </c>
      <c r="H346" s="7">
        <f t="shared" si="37"/>
        <v>17.621755888650963</v>
      </c>
      <c r="I346" s="7">
        <f t="shared" si="41"/>
        <v>2941.997773019272</v>
      </c>
      <c r="J346" s="7">
        <f t="shared" si="38"/>
        <v>2941.997773019272</v>
      </c>
      <c r="K346" s="7">
        <f t="shared" si="39"/>
        <v>0.0004109244383699559</v>
      </c>
      <c r="L346" s="31">
        <f>$B$509*G346</f>
        <v>15248.106437637474</v>
      </c>
      <c r="M346" s="10">
        <f>$G$509*K346</f>
        <v>6305.932358601252</v>
      </c>
      <c r="N346" s="32">
        <f t="shared" si="40"/>
        <v>21554.038796238725</v>
      </c>
    </row>
    <row r="347" spans="1:14" s="4" customFormat="1" ht="12.75">
      <c r="A347" s="26" t="s">
        <v>502</v>
      </c>
      <c r="B347" s="27" t="s">
        <v>428</v>
      </c>
      <c r="C347" s="64">
        <v>889</v>
      </c>
      <c r="D347" s="69">
        <v>1218669</v>
      </c>
      <c r="E347" s="28">
        <v>99150</v>
      </c>
      <c r="F347" s="29">
        <f t="shared" si="35"/>
        <v>10926.845597579426</v>
      </c>
      <c r="G347" s="30">
        <f t="shared" si="36"/>
        <v>0.0005397368760852349</v>
      </c>
      <c r="H347" s="7">
        <f t="shared" si="37"/>
        <v>12.291164901664144</v>
      </c>
      <c r="I347" s="7">
        <f t="shared" si="41"/>
        <v>2036.8455975794243</v>
      </c>
      <c r="J347" s="7">
        <f t="shared" si="38"/>
        <v>2036.8455975794243</v>
      </c>
      <c r="K347" s="7">
        <f t="shared" si="39"/>
        <v>0.00028449703154352434</v>
      </c>
      <c r="L347" s="31">
        <f>$B$509*G347</f>
        <v>24494.8190604251</v>
      </c>
      <c r="M347" s="10">
        <f>$G$509*K347</f>
        <v>4365.812469690968</v>
      </c>
      <c r="N347" s="32">
        <f t="shared" si="40"/>
        <v>28860.63153011607</v>
      </c>
    </row>
    <row r="348" spans="1:14" s="4" customFormat="1" ht="12.75">
      <c r="A348" s="26" t="s">
        <v>496</v>
      </c>
      <c r="B348" s="27" t="s">
        <v>243</v>
      </c>
      <c r="C348" s="64">
        <v>1541</v>
      </c>
      <c r="D348" s="69">
        <v>1980635</v>
      </c>
      <c r="E348" s="28">
        <v>124150</v>
      </c>
      <c r="F348" s="29">
        <f t="shared" si="35"/>
        <v>24584.442488924687</v>
      </c>
      <c r="G348" s="30">
        <f t="shared" si="36"/>
        <v>0.001214360546305219</v>
      </c>
      <c r="H348" s="7">
        <f t="shared" si="37"/>
        <v>15.95356423681031</v>
      </c>
      <c r="I348" s="7">
        <f t="shared" si="41"/>
        <v>9174.442488924687</v>
      </c>
      <c r="J348" s="7">
        <f t="shared" si="38"/>
        <v>9174.442488924687</v>
      </c>
      <c r="K348" s="7">
        <f t="shared" si="39"/>
        <v>0.0012814430594384211</v>
      </c>
      <c r="L348" s="31">
        <f>$B$509*G348</f>
        <v>55111.19060756544</v>
      </c>
      <c r="M348" s="10">
        <f>$G$509*K348</f>
        <v>19664.66946154871</v>
      </c>
      <c r="N348" s="32">
        <f t="shared" si="40"/>
        <v>74775.86006911415</v>
      </c>
    </row>
    <row r="349" spans="1:14" s="4" customFormat="1" ht="12.75">
      <c r="A349" s="26" t="s">
        <v>491</v>
      </c>
      <c r="B349" s="27" t="s">
        <v>114</v>
      </c>
      <c r="C349" s="65">
        <v>1028</v>
      </c>
      <c r="D349" s="69">
        <v>1267771</v>
      </c>
      <c r="E349" s="28">
        <v>79200</v>
      </c>
      <c r="F349" s="29">
        <f t="shared" si="35"/>
        <v>16455.411464646466</v>
      </c>
      <c r="G349" s="30">
        <f t="shared" si="36"/>
        <v>0.000812823087807971</v>
      </c>
      <c r="H349" s="7">
        <f t="shared" si="37"/>
        <v>16.007209595959598</v>
      </c>
      <c r="I349" s="7">
        <f t="shared" si="41"/>
        <v>6175.411464646467</v>
      </c>
      <c r="J349" s="7">
        <f t="shared" si="38"/>
        <v>6175.411464646467</v>
      </c>
      <c r="K349" s="7">
        <f t="shared" si="39"/>
        <v>0.000862552484262745</v>
      </c>
      <c r="L349" s="31">
        <f>$B$509*G349</f>
        <v>36888.260458320256</v>
      </c>
      <c r="M349" s="10">
        <f>$G$509*K349</f>
        <v>13236.490978926453</v>
      </c>
      <c r="N349" s="32">
        <f t="shared" si="40"/>
        <v>50124.75143724671</v>
      </c>
    </row>
    <row r="350" spans="1:14" s="4" customFormat="1" ht="12.75">
      <c r="A350" s="26" t="s">
        <v>499</v>
      </c>
      <c r="B350" s="27" t="s">
        <v>336</v>
      </c>
      <c r="C350" s="64">
        <v>2216</v>
      </c>
      <c r="D350" s="69">
        <v>4785475</v>
      </c>
      <c r="E350" s="28">
        <v>622250</v>
      </c>
      <c r="F350" s="29">
        <f t="shared" si="35"/>
        <v>17042.36657292085</v>
      </c>
      <c r="G350" s="30">
        <f t="shared" si="36"/>
        <v>0.0008418160221102978</v>
      </c>
      <c r="H350" s="7">
        <f t="shared" si="37"/>
        <v>7.690598633989554</v>
      </c>
      <c r="I350" s="7">
        <f t="shared" si="41"/>
        <v>-5117.6334270791485</v>
      </c>
      <c r="J350" s="7">
        <f t="shared" si="38"/>
        <v>0</v>
      </c>
      <c r="K350" s="7">
        <f t="shared" si="39"/>
        <v>0</v>
      </c>
      <c r="L350" s="31">
        <f>$B$509*G350</f>
        <v>38204.04359494281</v>
      </c>
      <c r="M350" s="10">
        <f>$G$509*K350</f>
        <v>0</v>
      </c>
      <c r="N350" s="32">
        <f t="shared" si="40"/>
        <v>38204.04359494281</v>
      </c>
    </row>
    <row r="351" spans="1:14" s="4" customFormat="1" ht="12.75">
      <c r="A351" s="26" t="s">
        <v>500</v>
      </c>
      <c r="B351" s="27" t="s">
        <v>364</v>
      </c>
      <c r="C351" s="64">
        <v>4215</v>
      </c>
      <c r="D351" s="69">
        <v>4048953</v>
      </c>
      <c r="E351" s="28">
        <v>236400</v>
      </c>
      <c r="F351" s="29">
        <f t="shared" si="35"/>
        <v>72192.62645939086</v>
      </c>
      <c r="G351" s="30">
        <f t="shared" si="36"/>
        <v>0.0035659900502494186</v>
      </c>
      <c r="H351" s="7">
        <f t="shared" si="37"/>
        <v>17.12755076142132</v>
      </c>
      <c r="I351" s="7">
        <f t="shared" si="41"/>
        <v>30042.626459390856</v>
      </c>
      <c r="J351" s="7">
        <f t="shared" si="38"/>
        <v>30042.626459390856</v>
      </c>
      <c r="K351" s="7">
        <f t="shared" si="39"/>
        <v>0.004196213035305617</v>
      </c>
      <c r="L351" s="31">
        <f>$B$509*G351</f>
        <v>161834.93276516782</v>
      </c>
      <c r="M351" s="10">
        <f>$G$509*K351</f>
        <v>64393.920371061395</v>
      </c>
      <c r="N351" s="32">
        <f t="shared" si="40"/>
        <v>226228.8531362292</v>
      </c>
    </row>
    <row r="352" spans="1:14" s="4" customFormat="1" ht="12.75">
      <c r="A352" s="26" t="s">
        <v>493</v>
      </c>
      <c r="B352" s="27" t="s">
        <v>173</v>
      </c>
      <c r="C352" s="64">
        <v>2666</v>
      </c>
      <c r="D352" s="69">
        <v>2286677</v>
      </c>
      <c r="E352" s="28">
        <v>178700</v>
      </c>
      <c r="F352" s="29">
        <f t="shared" si="35"/>
        <v>34114.61041969782</v>
      </c>
      <c r="G352" s="30">
        <f t="shared" si="36"/>
        <v>0.0016851078467578452</v>
      </c>
      <c r="H352" s="7">
        <f t="shared" si="37"/>
        <v>12.79617795187465</v>
      </c>
      <c r="I352" s="7">
        <f t="shared" si="41"/>
        <v>7454.610419697818</v>
      </c>
      <c r="J352" s="7">
        <f t="shared" si="38"/>
        <v>7454.610419697818</v>
      </c>
      <c r="K352" s="7">
        <f t="shared" si="39"/>
        <v>0.0010412249893844772</v>
      </c>
      <c r="L352" s="31">
        <f>$B$509*G352</f>
        <v>76475.063373505</v>
      </c>
      <c r="M352" s="10">
        <f>$G$509*K352</f>
        <v>15978.349643037134</v>
      </c>
      <c r="N352" s="32">
        <f t="shared" si="40"/>
        <v>92453.41301654214</v>
      </c>
    </row>
    <row r="353" spans="1:14" s="4" customFormat="1" ht="12.75">
      <c r="A353" s="26" t="s">
        <v>502</v>
      </c>
      <c r="B353" s="34" t="s">
        <v>475</v>
      </c>
      <c r="C353" s="64">
        <v>749</v>
      </c>
      <c r="D353" s="69">
        <v>23714.790798550377</v>
      </c>
      <c r="E353" s="35">
        <v>1762.5</v>
      </c>
      <c r="F353" s="29">
        <f t="shared" si="35"/>
        <v>10077.945139355592</v>
      </c>
      <c r="G353" s="30">
        <f t="shared" si="36"/>
        <v>0.0004978050232611632</v>
      </c>
      <c r="H353" s="7">
        <f t="shared" si="37"/>
        <v>13.455200453078229</v>
      </c>
      <c r="I353" s="7">
        <f t="shared" si="41"/>
        <v>2587.9451393555933</v>
      </c>
      <c r="J353" s="7">
        <f t="shared" si="38"/>
        <v>2587.9451393555933</v>
      </c>
      <c r="K353" s="7">
        <f t="shared" si="39"/>
        <v>0.0003614720285225002</v>
      </c>
      <c r="L353" s="31">
        <f>$B$509*G353</f>
        <v>22591.8304129868</v>
      </c>
      <c r="M353" s="10">
        <f>$G$509*K353</f>
        <v>5547.04940507117</v>
      </c>
      <c r="N353" s="32">
        <f t="shared" si="40"/>
        <v>28138.879818057972</v>
      </c>
    </row>
    <row r="354" spans="1:14" s="4" customFormat="1" ht="12.75">
      <c r="A354" s="26" t="s">
        <v>500</v>
      </c>
      <c r="B354" s="27" t="s">
        <v>365</v>
      </c>
      <c r="C354" s="64">
        <v>93</v>
      </c>
      <c r="D354" s="69">
        <v>815706</v>
      </c>
      <c r="E354" s="28">
        <v>102150</v>
      </c>
      <c r="F354" s="29">
        <f t="shared" si="35"/>
        <v>742.6398237885462</v>
      </c>
      <c r="G354" s="30">
        <f t="shared" si="36"/>
        <v>3.668305687754143E-05</v>
      </c>
      <c r="H354" s="7">
        <f t="shared" si="37"/>
        <v>7.985374449339207</v>
      </c>
      <c r="I354" s="7">
        <f t="shared" si="41"/>
        <v>-187.36017621145376</v>
      </c>
      <c r="J354" s="7">
        <f t="shared" si="38"/>
        <v>0</v>
      </c>
      <c r="K354" s="7">
        <f t="shared" si="39"/>
        <v>0</v>
      </c>
      <c r="L354" s="31">
        <f>$B$509*G354</f>
        <v>1664.7831204639833</v>
      </c>
      <c r="M354" s="10">
        <f>$G$509*K354</f>
        <v>0</v>
      </c>
      <c r="N354" s="32">
        <f t="shared" si="40"/>
        <v>1664.7831204639833</v>
      </c>
    </row>
    <row r="355" spans="1:14" s="4" customFormat="1" ht="12.75">
      <c r="A355" s="26" t="s">
        <v>497</v>
      </c>
      <c r="B355" s="27" t="s">
        <v>302</v>
      </c>
      <c r="C355" s="64">
        <v>1380</v>
      </c>
      <c r="D355" s="69">
        <v>865708</v>
      </c>
      <c r="E355" s="28">
        <v>72650</v>
      </c>
      <c r="F355" s="29">
        <f t="shared" si="35"/>
        <v>16444.28134893324</v>
      </c>
      <c r="G355" s="30">
        <f t="shared" si="36"/>
        <v>0.0008122733103052255</v>
      </c>
      <c r="H355" s="7">
        <f t="shared" si="37"/>
        <v>11.916145905024088</v>
      </c>
      <c r="I355" s="7">
        <f t="shared" si="41"/>
        <v>2644.281348933241</v>
      </c>
      <c r="J355" s="7">
        <f t="shared" si="38"/>
        <v>2644.281348933241</v>
      </c>
      <c r="K355" s="7">
        <f t="shared" si="39"/>
        <v>0.00036934080581828624</v>
      </c>
      <c r="L355" s="31">
        <f>$B$509*G355</f>
        <v>36863.30996660859</v>
      </c>
      <c r="M355" s="10">
        <f>$G$509*K355</f>
        <v>5667.801477079725</v>
      </c>
      <c r="N355" s="32">
        <f t="shared" si="40"/>
        <v>42531.111443688314</v>
      </c>
    </row>
    <row r="356" spans="1:14" s="4" customFormat="1" ht="12.75">
      <c r="A356" s="9" t="s">
        <v>488</v>
      </c>
      <c r="B356" s="27" t="s">
        <v>10</v>
      </c>
      <c r="C356" s="8">
        <v>5376</v>
      </c>
      <c r="D356" s="70">
        <v>8740335</v>
      </c>
      <c r="E356" s="28">
        <v>651500</v>
      </c>
      <c r="F356" s="29">
        <f t="shared" si="35"/>
        <v>72122.85642363776</v>
      </c>
      <c r="G356" s="30">
        <f t="shared" si="36"/>
        <v>0.0035625437252505485</v>
      </c>
      <c r="H356" s="7">
        <f t="shared" si="37"/>
        <v>13.415709900230238</v>
      </c>
      <c r="I356" s="7">
        <f t="shared" si="41"/>
        <v>18362.85642363776</v>
      </c>
      <c r="J356" s="7">
        <f t="shared" si="38"/>
        <v>18362.85642363776</v>
      </c>
      <c r="K356" s="7">
        <f t="shared" si="39"/>
        <v>0.002564837584838666</v>
      </c>
      <c r="L356" s="31">
        <f>$B$509*G356</f>
        <v>161678.5285782184</v>
      </c>
      <c r="M356" s="10">
        <f>$G$509*K356</f>
        <v>39359.28557802062</v>
      </c>
      <c r="N356" s="32">
        <f t="shared" si="40"/>
        <v>201037.814156239</v>
      </c>
    </row>
    <row r="357" spans="1:14" s="4" customFormat="1" ht="12.75">
      <c r="A357" s="9" t="s">
        <v>489</v>
      </c>
      <c r="B357" s="27" t="s">
        <v>62</v>
      </c>
      <c r="C357" s="8">
        <v>391</v>
      </c>
      <c r="D357" s="70">
        <v>930203</v>
      </c>
      <c r="E357" s="28">
        <v>69950</v>
      </c>
      <c r="F357" s="29">
        <f t="shared" si="35"/>
        <v>5199.562158684775</v>
      </c>
      <c r="G357" s="30">
        <f t="shared" si="36"/>
        <v>0.0002568349128280177</v>
      </c>
      <c r="H357" s="7">
        <f t="shared" si="37"/>
        <v>13.298112937812723</v>
      </c>
      <c r="I357" s="7">
        <f t="shared" si="41"/>
        <v>1289.5621586847747</v>
      </c>
      <c r="J357" s="7">
        <f t="shared" si="38"/>
        <v>1289.5621586847747</v>
      </c>
      <c r="K357" s="7">
        <f t="shared" si="39"/>
        <v>0.00018011998875745502</v>
      </c>
      <c r="L357" s="31">
        <f>$B$509*G357</f>
        <v>11655.910494299553</v>
      </c>
      <c r="M357" s="10">
        <f>$G$509*K357</f>
        <v>2764.0713461630257</v>
      </c>
      <c r="N357" s="32">
        <f t="shared" si="40"/>
        <v>14419.981840462578</v>
      </c>
    </row>
    <row r="358" spans="1:14" s="4" customFormat="1" ht="12.75">
      <c r="A358" s="26" t="s">
        <v>496</v>
      </c>
      <c r="B358" s="27" t="s">
        <v>244</v>
      </c>
      <c r="C358" s="64">
        <v>1498</v>
      </c>
      <c r="D358" s="69">
        <v>1726101</v>
      </c>
      <c r="E358" s="28">
        <v>120050</v>
      </c>
      <c r="F358" s="29">
        <f t="shared" si="35"/>
        <v>21538.51976676385</v>
      </c>
      <c r="G358" s="30">
        <f t="shared" si="36"/>
        <v>0.0010639057055028274</v>
      </c>
      <c r="H358" s="7">
        <f t="shared" si="37"/>
        <v>14.378184089962515</v>
      </c>
      <c r="I358" s="7">
        <f t="shared" si="41"/>
        <v>6558.519766763848</v>
      </c>
      <c r="J358" s="7">
        <f t="shared" si="38"/>
        <v>6558.519766763848</v>
      </c>
      <c r="K358" s="7">
        <f t="shared" si="39"/>
        <v>0.0009160632534843303</v>
      </c>
      <c r="L358" s="31">
        <f>$B$509*G358</f>
        <v>48283.115177644926</v>
      </c>
      <c r="M358" s="10">
        <f>$G$509*K358</f>
        <v>14057.652388811366</v>
      </c>
      <c r="N358" s="32">
        <f t="shared" si="40"/>
        <v>62340.76756645629</v>
      </c>
    </row>
    <row r="359" spans="1:14" s="4" customFormat="1" ht="12.75">
      <c r="A359" s="26" t="s">
        <v>490</v>
      </c>
      <c r="B359" s="27" t="s">
        <v>92</v>
      </c>
      <c r="C359" s="64">
        <v>66194</v>
      </c>
      <c r="D359" s="69">
        <v>138264989</v>
      </c>
      <c r="E359" s="28">
        <v>7551450</v>
      </c>
      <c r="F359" s="29">
        <f t="shared" si="35"/>
        <v>1211994.0782056425</v>
      </c>
      <c r="G359" s="30">
        <f t="shared" si="36"/>
        <v>0.059867039555261035</v>
      </c>
      <c r="H359" s="7">
        <f t="shared" si="37"/>
        <v>18.30972713849658</v>
      </c>
      <c r="I359" s="7">
        <f t="shared" si="41"/>
        <v>550054.0782056426</v>
      </c>
      <c r="J359" s="7">
        <f t="shared" si="38"/>
        <v>550054.0782056426</v>
      </c>
      <c r="K359" s="7">
        <f t="shared" si="39"/>
        <v>0.07682897153514497</v>
      </c>
      <c r="L359" s="31">
        <f>$B$509*G359</f>
        <v>2716939.2468152447</v>
      </c>
      <c r="M359" s="10">
        <f>$G$509*K359</f>
        <v>1178996.0694558364</v>
      </c>
      <c r="N359" s="32">
        <f t="shared" si="40"/>
        <v>3895935.316271081</v>
      </c>
    </row>
    <row r="360" spans="1:14" s="4" customFormat="1" ht="12.75">
      <c r="A360" s="26" t="s">
        <v>490</v>
      </c>
      <c r="B360" s="27" t="s">
        <v>93</v>
      </c>
      <c r="C360" s="64">
        <v>1474</v>
      </c>
      <c r="D360" s="69">
        <v>2920337</v>
      </c>
      <c r="E360" s="28">
        <v>189200</v>
      </c>
      <c r="F360" s="29">
        <f t="shared" si="35"/>
        <v>22751.462674418606</v>
      </c>
      <c r="G360" s="30">
        <f t="shared" si="36"/>
        <v>0.001123819612952233</v>
      </c>
      <c r="H360" s="7">
        <f t="shared" si="37"/>
        <v>15.435184989429175</v>
      </c>
      <c r="I360" s="7">
        <f t="shared" si="41"/>
        <v>8011.4626744186035</v>
      </c>
      <c r="J360" s="7">
        <f t="shared" si="38"/>
        <v>8011.4626744186035</v>
      </c>
      <c r="K360" s="7">
        <f t="shared" si="39"/>
        <v>0.001119003498302704</v>
      </c>
      <c r="L360" s="31">
        <f>$B$509*G360</f>
        <v>51002.181424925926</v>
      </c>
      <c r="M360" s="10">
        <f>$G$509*K360</f>
        <v>17171.917049582167</v>
      </c>
      <c r="N360" s="32">
        <f t="shared" si="40"/>
        <v>68174.0984745081</v>
      </c>
    </row>
    <row r="361" spans="1:14" s="4" customFormat="1" ht="12.75">
      <c r="A361" s="9" t="s">
        <v>489</v>
      </c>
      <c r="B361" s="27" t="s">
        <v>63</v>
      </c>
      <c r="C361" s="8">
        <v>9692</v>
      </c>
      <c r="D361" s="70">
        <v>11854281</v>
      </c>
      <c r="E361" s="28">
        <v>565700</v>
      </c>
      <c r="F361" s="29">
        <f t="shared" si="35"/>
        <v>203096.5024783454</v>
      </c>
      <c r="G361" s="30">
        <f t="shared" si="36"/>
        <v>0.010032050953093237</v>
      </c>
      <c r="H361" s="7">
        <f t="shared" si="37"/>
        <v>20.955066289552768</v>
      </c>
      <c r="I361" s="7">
        <f t="shared" si="41"/>
        <v>106176.50247834543</v>
      </c>
      <c r="J361" s="7">
        <f t="shared" si="38"/>
        <v>106176.50247834543</v>
      </c>
      <c r="K361" s="7">
        <f t="shared" si="39"/>
        <v>0.014830235443796348</v>
      </c>
      <c r="L361" s="31">
        <f>$B$509*G361</f>
        <v>455283.46086580516</v>
      </c>
      <c r="M361" s="10">
        <f>$G$509*K361</f>
        <v>227580.67624713955</v>
      </c>
      <c r="N361" s="32">
        <f t="shared" si="40"/>
        <v>682864.1371129447</v>
      </c>
    </row>
    <row r="362" spans="1:14" s="4" customFormat="1" ht="12.75">
      <c r="A362" s="26" t="s">
        <v>502</v>
      </c>
      <c r="B362" s="27" t="s">
        <v>429</v>
      </c>
      <c r="C362" s="64">
        <v>832</v>
      </c>
      <c r="D362" s="69">
        <v>787948</v>
      </c>
      <c r="E362" s="28">
        <v>59100</v>
      </c>
      <c r="F362" s="29">
        <f t="shared" si="35"/>
        <v>11092.601285956007</v>
      </c>
      <c r="G362" s="30">
        <f t="shared" si="36"/>
        <v>0.0005479244592846857</v>
      </c>
      <c r="H362" s="7">
        <f t="shared" si="37"/>
        <v>13.332453468697123</v>
      </c>
      <c r="I362" s="7">
        <f t="shared" si="41"/>
        <v>2772.6012859560064</v>
      </c>
      <c r="J362" s="7">
        <f t="shared" si="38"/>
        <v>2772.6012859560064</v>
      </c>
      <c r="K362" s="7">
        <f t="shared" si="39"/>
        <v>0.0003872639322517346</v>
      </c>
      <c r="L362" s="31">
        <f>$B$509*G362</f>
        <v>24866.395244856587</v>
      </c>
      <c r="M362" s="10">
        <f>$G$509*K362</f>
        <v>5942.8447998675265</v>
      </c>
      <c r="N362" s="32">
        <f t="shared" si="40"/>
        <v>30809.240044724113</v>
      </c>
    </row>
    <row r="363" spans="1:14" s="4" customFormat="1" ht="12.75">
      <c r="A363" s="26" t="s">
        <v>501</v>
      </c>
      <c r="B363" s="27" t="s">
        <v>388</v>
      </c>
      <c r="C363" s="64">
        <v>709</v>
      </c>
      <c r="D363" s="69">
        <v>739188</v>
      </c>
      <c r="E363" s="28">
        <v>46700</v>
      </c>
      <c r="F363" s="29">
        <f t="shared" si="35"/>
        <v>11222.361713062099</v>
      </c>
      <c r="G363" s="30">
        <f t="shared" si="36"/>
        <v>0.0005543340389699008</v>
      </c>
      <c r="H363" s="7">
        <f t="shared" si="37"/>
        <v>15.828436830835118</v>
      </c>
      <c r="I363" s="7">
        <f t="shared" si="41"/>
        <v>4132.361713062099</v>
      </c>
      <c r="J363" s="7">
        <f t="shared" si="38"/>
        <v>4132.361713062099</v>
      </c>
      <c r="K363" s="7">
        <f t="shared" si="39"/>
        <v>0.0005771888856118546</v>
      </c>
      <c r="L363" s="31">
        <f>$B$509*G363</f>
        <v>25157.28049209311</v>
      </c>
      <c r="M363" s="10">
        <f>$G$509*K363</f>
        <v>8857.380410964875</v>
      </c>
      <c r="N363" s="32">
        <f t="shared" si="40"/>
        <v>34014.660903057986</v>
      </c>
    </row>
    <row r="364" spans="1:14" s="4" customFormat="1" ht="12.75">
      <c r="A364" s="26" t="s">
        <v>493</v>
      </c>
      <c r="B364" s="27" t="s">
        <v>174</v>
      </c>
      <c r="C364" s="64">
        <v>1772</v>
      </c>
      <c r="D364" s="69">
        <v>1341201</v>
      </c>
      <c r="E364" s="28">
        <v>87000</v>
      </c>
      <c r="F364" s="29">
        <f t="shared" si="35"/>
        <v>27317.335310344828</v>
      </c>
      <c r="G364" s="30">
        <f t="shared" si="36"/>
        <v>0.0013493531222445944</v>
      </c>
      <c r="H364" s="7">
        <f t="shared" si="37"/>
        <v>15.416103448275862</v>
      </c>
      <c r="I364" s="7">
        <f t="shared" si="41"/>
        <v>9597.335310344828</v>
      </c>
      <c r="J364" s="7">
        <f t="shared" si="38"/>
        <v>9597.335310344828</v>
      </c>
      <c r="K364" s="7">
        <f t="shared" si="39"/>
        <v>0.0013405107435564877</v>
      </c>
      <c r="L364" s="31">
        <f>$B$509*G364</f>
        <v>61237.543778241736</v>
      </c>
      <c r="M364" s="10">
        <f>$G$509*K364</f>
        <v>20571.105744835448</v>
      </c>
      <c r="N364" s="32">
        <f t="shared" si="40"/>
        <v>81808.64952307718</v>
      </c>
    </row>
    <row r="365" spans="1:14" s="4" customFormat="1" ht="12.75">
      <c r="A365" s="26" t="s">
        <v>491</v>
      </c>
      <c r="B365" s="27" t="s">
        <v>478</v>
      </c>
      <c r="C365" s="65">
        <v>1168</v>
      </c>
      <c r="D365" s="69">
        <v>5683225</v>
      </c>
      <c r="E365" s="28">
        <v>538000</v>
      </c>
      <c r="F365" s="29">
        <f t="shared" si="35"/>
        <v>12338.302602230484</v>
      </c>
      <c r="G365" s="30">
        <f t="shared" si="36"/>
        <v>0.0006094564843304312</v>
      </c>
      <c r="H365" s="7">
        <f t="shared" si="37"/>
        <v>10.563615241635688</v>
      </c>
      <c r="I365" s="7">
        <f t="shared" si="41"/>
        <v>658.3026022304834</v>
      </c>
      <c r="J365" s="7">
        <f t="shared" si="38"/>
        <v>658.3026022304834</v>
      </c>
      <c r="K365" s="7">
        <f t="shared" si="39"/>
        <v>9.194861722190361E-05</v>
      </c>
      <c r="L365" s="31">
        <f>$B$509*G365</f>
        <v>27658.89634437209</v>
      </c>
      <c r="M365" s="10">
        <f>$G$509*K365</f>
        <v>1411.017954951192</v>
      </c>
      <c r="N365" s="32">
        <f t="shared" si="40"/>
        <v>29069.91429932328</v>
      </c>
    </row>
    <row r="366" spans="1:14" s="4" customFormat="1" ht="12.75">
      <c r="A366" s="26" t="s">
        <v>491</v>
      </c>
      <c r="B366" s="27" t="s">
        <v>479</v>
      </c>
      <c r="C366" s="65">
        <v>189</v>
      </c>
      <c r="D366" s="69">
        <v>960821</v>
      </c>
      <c r="E366" s="28">
        <v>189350</v>
      </c>
      <c r="F366" s="29">
        <f t="shared" si="35"/>
        <v>959.0449907578558</v>
      </c>
      <c r="G366" s="30">
        <f t="shared" si="36"/>
        <v>4.737249581448343E-05</v>
      </c>
      <c r="H366" s="7">
        <f t="shared" si="37"/>
        <v>5.0743121204119355</v>
      </c>
      <c r="I366" s="7">
        <f t="shared" si="41"/>
        <v>-930.9550092421442</v>
      </c>
      <c r="J366" s="7">
        <f t="shared" si="38"/>
        <v>0</v>
      </c>
      <c r="K366" s="7">
        <f t="shared" si="39"/>
        <v>0</v>
      </c>
      <c r="L366" s="31">
        <f>$B$509*G366</f>
        <v>2149.9007476251636</v>
      </c>
      <c r="M366" s="10">
        <f>$G$509*K366</f>
        <v>0</v>
      </c>
      <c r="N366" s="32">
        <f t="shared" si="40"/>
        <v>2149.9007476251636</v>
      </c>
    </row>
    <row r="367" spans="1:14" s="4" customFormat="1" ht="12.75">
      <c r="A367" s="26" t="s">
        <v>490</v>
      </c>
      <c r="B367" s="27" t="s">
        <v>94</v>
      </c>
      <c r="C367" s="64">
        <v>4436</v>
      </c>
      <c r="D367" s="69">
        <v>10882755</v>
      </c>
      <c r="E367" s="28">
        <v>938400</v>
      </c>
      <c r="F367" s="29">
        <f t="shared" si="35"/>
        <v>51444.907480818416</v>
      </c>
      <c r="G367" s="30">
        <f t="shared" si="36"/>
        <v>0.0025411463359875696</v>
      </c>
      <c r="H367" s="7">
        <f t="shared" si="37"/>
        <v>11.597138746803068</v>
      </c>
      <c r="I367" s="7">
        <f t="shared" si="41"/>
        <v>7084.907480818411</v>
      </c>
      <c r="J367" s="7">
        <f t="shared" si="38"/>
        <v>7084.907480818411</v>
      </c>
      <c r="K367" s="7">
        <f t="shared" si="39"/>
        <v>0.0009895866183714252</v>
      </c>
      <c r="L367" s="31">
        <f>$B$509*G367</f>
        <v>115324.56362356838</v>
      </c>
      <c r="M367" s="10">
        <f>$G$509*K367</f>
        <v>15185.921536282633</v>
      </c>
      <c r="N367" s="32">
        <f t="shared" si="40"/>
        <v>130510.48515985101</v>
      </c>
    </row>
    <row r="368" spans="1:14" s="4" customFormat="1" ht="12.75">
      <c r="A368" s="26" t="s">
        <v>493</v>
      </c>
      <c r="B368" s="27" t="s">
        <v>175</v>
      </c>
      <c r="C368" s="64">
        <v>2598</v>
      </c>
      <c r="D368" s="69">
        <v>3849050</v>
      </c>
      <c r="E368" s="28">
        <v>264850</v>
      </c>
      <c r="F368" s="29">
        <f t="shared" si="35"/>
        <v>37756.58636964319</v>
      </c>
      <c r="G368" s="30">
        <f t="shared" si="36"/>
        <v>0.0018650050279202224</v>
      </c>
      <c r="H368" s="7">
        <f t="shared" si="37"/>
        <v>14.532943175382291</v>
      </c>
      <c r="I368" s="7">
        <f t="shared" si="41"/>
        <v>11776.586369643193</v>
      </c>
      <c r="J368" s="7">
        <f t="shared" si="38"/>
        <v>11776.586369643193</v>
      </c>
      <c r="K368" s="7">
        <f t="shared" si="39"/>
        <v>0.001644898301501606</v>
      </c>
      <c r="L368" s="31">
        <f>$B$509*G368</f>
        <v>84639.31728554837</v>
      </c>
      <c r="M368" s="10">
        <f>$G$509*K368</f>
        <v>25242.15271107515</v>
      </c>
      <c r="N368" s="32">
        <f t="shared" si="40"/>
        <v>109881.46999662352</v>
      </c>
    </row>
    <row r="369" spans="1:14" s="4" customFormat="1" ht="12.75">
      <c r="A369" s="9" t="s">
        <v>489</v>
      </c>
      <c r="B369" s="27" t="s">
        <v>64</v>
      </c>
      <c r="C369" s="8">
        <v>161</v>
      </c>
      <c r="D369" s="70">
        <v>167012</v>
      </c>
      <c r="E369" s="28">
        <v>11050</v>
      </c>
      <c r="F369" s="29">
        <f t="shared" si="35"/>
        <v>2433.387511312217</v>
      </c>
      <c r="G369" s="30">
        <f t="shared" si="36"/>
        <v>0.0001201983648374632</v>
      </c>
      <c r="H369" s="7">
        <f t="shared" si="37"/>
        <v>15.11420814479638</v>
      </c>
      <c r="I369" s="7">
        <f t="shared" si="41"/>
        <v>823.3875113122173</v>
      </c>
      <c r="J369" s="7">
        <f t="shared" si="38"/>
        <v>823.3875113122173</v>
      </c>
      <c r="K369" s="7">
        <f t="shared" si="39"/>
        <v>0.0001150069023674248</v>
      </c>
      <c r="L369" s="31">
        <f>$B$509*G369</f>
        <v>5454.949121519115</v>
      </c>
      <c r="M369" s="10">
        <f>$G$509*K369</f>
        <v>1764.8639978144038</v>
      </c>
      <c r="N369" s="32">
        <f t="shared" si="40"/>
        <v>7219.813119333518</v>
      </c>
    </row>
    <row r="370" spans="1:14" s="4" customFormat="1" ht="12.75">
      <c r="A370" s="26" t="s">
        <v>499</v>
      </c>
      <c r="B370" s="27" t="s">
        <v>337</v>
      </c>
      <c r="C370" s="64">
        <v>3411</v>
      </c>
      <c r="D370" s="69">
        <v>4301755</v>
      </c>
      <c r="E370" s="28">
        <v>263450</v>
      </c>
      <c r="F370" s="29">
        <f t="shared" si="35"/>
        <v>55696.66466122604</v>
      </c>
      <c r="G370" s="30">
        <f t="shared" si="36"/>
        <v>0.0027511639589083638</v>
      </c>
      <c r="H370" s="7">
        <f t="shared" si="37"/>
        <v>16.328544315809452</v>
      </c>
      <c r="I370" s="7">
        <f t="shared" si="41"/>
        <v>21586.66466122604</v>
      </c>
      <c r="J370" s="7">
        <f t="shared" si="38"/>
        <v>21586.66466122604</v>
      </c>
      <c r="K370" s="7">
        <f t="shared" si="39"/>
        <v>0.0030151239860020038</v>
      </c>
      <c r="L370" s="31">
        <f>$B$509*G370</f>
        <v>124855.77021863722</v>
      </c>
      <c r="M370" s="10">
        <f>$G$509*K370</f>
        <v>46269.25569076824</v>
      </c>
      <c r="N370" s="32">
        <f t="shared" si="40"/>
        <v>171125.02590940546</v>
      </c>
    </row>
    <row r="371" spans="1:14" s="4" customFormat="1" ht="12.75">
      <c r="A371" s="26" t="s">
        <v>500</v>
      </c>
      <c r="B371" s="27" t="s">
        <v>366</v>
      </c>
      <c r="C371" s="64">
        <v>488</v>
      </c>
      <c r="D371" s="69">
        <v>467383</v>
      </c>
      <c r="E371" s="28">
        <v>32100</v>
      </c>
      <c r="F371" s="29">
        <f t="shared" si="35"/>
        <v>7105.386417445483</v>
      </c>
      <c r="G371" s="30">
        <f t="shared" si="36"/>
        <v>0.0003509740330896634</v>
      </c>
      <c r="H371" s="7">
        <f t="shared" si="37"/>
        <v>14.560218068535825</v>
      </c>
      <c r="I371" s="7">
        <f t="shared" si="41"/>
        <v>2225.3864174454825</v>
      </c>
      <c r="J371" s="7">
        <f t="shared" si="38"/>
        <v>2225.3864174454825</v>
      </c>
      <c r="K371" s="7">
        <f t="shared" si="39"/>
        <v>0.0003108315281987546</v>
      </c>
      <c r="L371" s="31">
        <f>$B$509*G371</f>
        <v>15928.21579617494</v>
      </c>
      <c r="M371" s="10">
        <f>$G$509*K371</f>
        <v>4769.934344905861</v>
      </c>
      <c r="N371" s="32">
        <f t="shared" si="40"/>
        <v>20698.1501410808</v>
      </c>
    </row>
    <row r="372" spans="1:14" s="4" customFormat="1" ht="12.75">
      <c r="A372" s="26" t="s">
        <v>502</v>
      </c>
      <c r="B372" s="27" t="s">
        <v>430</v>
      </c>
      <c r="C372" s="64">
        <v>574</v>
      </c>
      <c r="D372" s="69">
        <v>654135</v>
      </c>
      <c r="E372" s="28">
        <v>48100</v>
      </c>
      <c r="F372" s="29">
        <f t="shared" si="35"/>
        <v>7806.1016632016635</v>
      </c>
      <c r="G372" s="30">
        <f t="shared" si="36"/>
        <v>0.0003855862049550295</v>
      </c>
      <c r="H372" s="7">
        <f t="shared" si="37"/>
        <v>13.59948024948025</v>
      </c>
      <c r="I372" s="7">
        <f t="shared" si="41"/>
        <v>2066.101663201663</v>
      </c>
      <c r="J372" s="7">
        <f t="shared" si="38"/>
        <v>2066.101663201663</v>
      </c>
      <c r="K372" s="7">
        <f t="shared" si="39"/>
        <v>0.00028858338145343446</v>
      </c>
      <c r="L372" s="31">
        <f>$B$509*G372</f>
        <v>17499.016170757077</v>
      </c>
      <c r="M372" s="10">
        <f>$G$509*K372</f>
        <v>4428.520461037714</v>
      </c>
      <c r="N372" s="32">
        <f t="shared" si="40"/>
        <v>21927.536631794792</v>
      </c>
    </row>
    <row r="373" spans="1:14" s="4" customFormat="1" ht="12.75">
      <c r="A373" s="26" t="s">
        <v>494</v>
      </c>
      <c r="B373" s="27" t="s">
        <v>195</v>
      </c>
      <c r="C373" s="64">
        <v>7297</v>
      </c>
      <c r="D373" s="69">
        <v>14881537</v>
      </c>
      <c r="E373" s="28">
        <v>751700</v>
      </c>
      <c r="F373" s="29">
        <f t="shared" si="35"/>
        <v>144459.99133829985</v>
      </c>
      <c r="G373" s="30">
        <f t="shared" si="36"/>
        <v>0.00713567184124085</v>
      </c>
      <c r="H373" s="7">
        <f t="shared" si="37"/>
        <v>19.797175735000664</v>
      </c>
      <c r="I373" s="7">
        <f t="shared" si="41"/>
        <v>71489.99133829985</v>
      </c>
      <c r="J373" s="7">
        <f t="shared" si="38"/>
        <v>71489.99133829985</v>
      </c>
      <c r="K373" s="7">
        <f t="shared" si="39"/>
        <v>0.009985386395998282</v>
      </c>
      <c r="L373" s="31">
        <f>$B$509*G373</f>
        <v>323837.40739286225</v>
      </c>
      <c r="M373" s="10">
        <f>$G$509*K373</f>
        <v>153232.9676897261</v>
      </c>
      <c r="N373" s="32">
        <f t="shared" si="40"/>
        <v>477070.37508258835</v>
      </c>
    </row>
    <row r="374" spans="1:14" s="4" customFormat="1" ht="12.75">
      <c r="A374" s="26" t="s">
        <v>494</v>
      </c>
      <c r="B374" s="27" t="s">
        <v>196</v>
      </c>
      <c r="C374" s="64">
        <v>3330</v>
      </c>
      <c r="D374" s="69">
        <v>12150917</v>
      </c>
      <c r="E374" s="28">
        <v>943150</v>
      </c>
      <c r="F374" s="29">
        <f t="shared" si="35"/>
        <v>42901.50411917511</v>
      </c>
      <c r="G374" s="30">
        <f t="shared" si="36"/>
        <v>0.002119140753464197</v>
      </c>
      <c r="H374" s="7">
        <f t="shared" si="37"/>
        <v>12.883334570322853</v>
      </c>
      <c r="I374" s="7">
        <f t="shared" si="41"/>
        <v>9601.504119175102</v>
      </c>
      <c r="J374" s="7">
        <f t="shared" si="38"/>
        <v>9601.504119175102</v>
      </c>
      <c r="K374" s="7">
        <f t="shared" si="39"/>
        <v>0.0013410930232043386</v>
      </c>
      <c r="L374" s="31">
        <f>$B$509*G374</f>
        <v>96172.73086132648</v>
      </c>
      <c r="M374" s="10">
        <f>$G$509*K374</f>
        <v>20580.04124667054</v>
      </c>
      <c r="N374" s="32">
        <f t="shared" si="40"/>
        <v>116752.772107997</v>
      </c>
    </row>
    <row r="375" spans="1:14" s="4" customFormat="1" ht="12.75">
      <c r="A375" s="26" t="s">
        <v>493</v>
      </c>
      <c r="B375" s="27" t="s">
        <v>176</v>
      </c>
      <c r="C375" s="64">
        <v>1010</v>
      </c>
      <c r="D375" s="69">
        <v>1995675</v>
      </c>
      <c r="E375" s="28">
        <v>289700</v>
      </c>
      <c r="F375" s="29">
        <f t="shared" si="35"/>
        <v>6957.651881256472</v>
      </c>
      <c r="G375" s="30">
        <f t="shared" si="36"/>
        <v>0.00034367661350589784</v>
      </c>
      <c r="H375" s="7">
        <f t="shared" si="37"/>
        <v>6.888764238867794</v>
      </c>
      <c r="I375" s="7">
        <f t="shared" si="41"/>
        <v>-3142.348118743528</v>
      </c>
      <c r="J375" s="7">
        <f t="shared" si="38"/>
        <v>0</v>
      </c>
      <c r="K375" s="7">
        <f t="shared" si="39"/>
        <v>0</v>
      </c>
      <c r="L375" s="31">
        <f>$B$509*G375</f>
        <v>15597.03780884003</v>
      </c>
      <c r="M375" s="10">
        <f>$G$509*K375</f>
        <v>0</v>
      </c>
      <c r="N375" s="32">
        <f t="shared" si="40"/>
        <v>15597.03780884003</v>
      </c>
    </row>
    <row r="376" spans="1:14" s="4" customFormat="1" ht="12.75">
      <c r="A376" s="26" t="s">
        <v>502</v>
      </c>
      <c r="B376" s="27" t="s">
        <v>431</v>
      </c>
      <c r="C376" s="64">
        <v>303</v>
      </c>
      <c r="D376" s="69">
        <v>607297</v>
      </c>
      <c r="E376" s="28">
        <v>77400</v>
      </c>
      <c r="F376" s="29">
        <f t="shared" si="35"/>
        <v>2377.402984496124</v>
      </c>
      <c r="G376" s="30">
        <f t="shared" si="36"/>
        <v>0.00011743298178679376</v>
      </c>
      <c r="H376" s="7">
        <f t="shared" si="37"/>
        <v>7.846214470284238</v>
      </c>
      <c r="I376" s="7">
        <f t="shared" si="41"/>
        <v>-652.5970155038759</v>
      </c>
      <c r="J376" s="7">
        <f t="shared" si="38"/>
        <v>0</v>
      </c>
      <c r="K376" s="7">
        <f t="shared" si="39"/>
        <v>0</v>
      </c>
      <c r="L376" s="31">
        <f>$B$509*G376</f>
        <v>5329.448047828872</v>
      </c>
      <c r="M376" s="10">
        <f>$G$509*K376</f>
        <v>0</v>
      </c>
      <c r="N376" s="32">
        <f t="shared" si="40"/>
        <v>5329.448047828872</v>
      </c>
    </row>
    <row r="377" spans="1:14" s="4" customFormat="1" ht="12.75">
      <c r="A377" s="26" t="s">
        <v>496</v>
      </c>
      <c r="B377" s="27" t="s">
        <v>245</v>
      </c>
      <c r="C377" s="64">
        <v>369</v>
      </c>
      <c r="D377" s="69">
        <v>864084</v>
      </c>
      <c r="E377" s="28">
        <v>148450</v>
      </c>
      <c r="F377" s="29">
        <f t="shared" si="35"/>
        <v>2147.8409969686763</v>
      </c>
      <c r="G377" s="30">
        <f t="shared" si="36"/>
        <v>0.00010609365527124108</v>
      </c>
      <c r="H377" s="7">
        <f t="shared" si="37"/>
        <v>5.820707308858202</v>
      </c>
      <c r="I377" s="7">
        <f t="shared" si="41"/>
        <v>-1542.1590030313237</v>
      </c>
      <c r="J377" s="7">
        <f t="shared" si="38"/>
        <v>0</v>
      </c>
      <c r="K377" s="7">
        <f t="shared" si="39"/>
        <v>0</v>
      </c>
      <c r="L377" s="31">
        <f>$B$509*G377</f>
        <v>4814.836644435192</v>
      </c>
      <c r="M377" s="10">
        <f>$G$509*K377</f>
        <v>0</v>
      </c>
      <c r="N377" s="32">
        <f t="shared" si="40"/>
        <v>4814.836644435192</v>
      </c>
    </row>
    <row r="378" spans="1:14" s="4" customFormat="1" ht="12.75">
      <c r="A378" s="26" t="s">
        <v>496</v>
      </c>
      <c r="B378" s="27" t="s">
        <v>246</v>
      </c>
      <c r="C378" s="64">
        <v>5841</v>
      </c>
      <c r="D378" s="69">
        <v>12406548</v>
      </c>
      <c r="E378" s="28">
        <v>575600</v>
      </c>
      <c r="F378" s="29">
        <f t="shared" si="35"/>
        <v>125897.57968728284</v>
      </c>
      <c r="G378" s="30">
        <f t="shared" si="36"/>
        <v>0.006218772449951976</v>
      </c>
      <c r="H378" s="7">
        <f t="shared" si="37"/>
        <v>21.554113968033356</v>
      </c>
      <c r="I378" s="7">
        <f t="shared" si="41"/>
        <v>67487.57968728284</v>
      </c>
      <c r="J378" s="7">
        <f t="shared" si="38"/>
        <v>67487.57968728284</v>
      </c>
      <c r="K378" s="7">
        <f t="shared" si="39"/>
        <v>0.009426348325030727</v>
      </c>
      <c r="L378" s="31">
        <f>$B$509*G378</f>
        <v>282225.86354369204</v>
      </c>
      <c r="M378" s="10">
        <f>$G$509*K378</f>
        <v>144654.12464162652</v>
      </c>
      <c r="N378" s="32">
        <f t="shared" si="40"/>
        <v>426879.98818531854</v>
      </c>
    </row>
    <row r="379" spans="1:14" s="4" customFormat="1" ht="12.75">
      <c r="A379" s="9" t="s">
        <v>488</v>
      </c>
      <c r="B379" s="27" t="s">
        <v>11</v>
      </c>
      <c r="C379" s="8">
        <v>4876</v>
      </c>
      <c r="D379" s="70">
        <v>4265480</v>
      </c>
      <c r="E379" s="28">
        <v>281750</v>
      </c>
      <c r="F379" s="29">
        <f t="shared" si="35"/>
        <v>73818.91918367347</v>
      </c>
      <c r="G379" s="30">
        <f t="shared" si="36"/>
        <v>0.003646321573813629</v>
      </c>
      <c r="H379" s="7">
        <f t="shared" si="37"/>
        <v>15.139236912156166</v>
      </c>
      <c r="I379" s="7">
        <f t="shared" si="41"/>
        <v>25058.919183673464</v>
      </c>
      <c r="J379" s="7">
        <f t="shared" si="38"/>
        <v>25058.919183673464</v>
      </c>
      <c r="K379" s="7">
        <f t="shared" si="39"/>
        <v>0.0035001121979576963</v>
      </c>
      <c r="L379" s="31">
        <f>$B$509*G379</f>
        <v>165480.60943048217</v>
      </c>
      <c r="M379" s="10">
        <f>$G$509*K379</f>
        <v>53711.75015871265</v>
      </c>
      <c r="N379" s="32">
        <f t="shared" si="40"/>
        <v>219192.35958919482</v>
      </c>
    </row>
    <row r="380" spans="1:14" s="4" customFormat="1" ht="12.75">
      <c r="A380" s="26" t="s">
        <v>503</v>
      </c>
      <c r="B380" s="27" t="s">
        <v>462</v>
      </c>
      <c r="C380" s="64">
        <v>18482</v>
      </c>
      <c r="D380" s="69">
        <v>35009362</v>
      </c>
      <c r="E380" s="28">
        <v>2001150</v>
      </c>
      <c r="F380" s="29">
        <f t="shared" si="35"/>
        <v>323335.5962741424</v>
      </c>
      <c r="G380" s="30">
        <f t="shared" si="36"/>
        <v>0.015971319728250034</v>
      </c>
      <c r="H380" s="7">
        <f t="shared" si="37"/>
        <v>17.494621592584263</v>
      </c>
      <c r="I380" s="7">
        <f t="shared" si="41"/>
        <v>138515.59627414236</v>
      </c>
      <c r="J380" s="7">
        <f t="shared" si="38"/>
        <v>138515.59627414236</v>
      </c>
      <c r="K380" s="7">
        <f t="shared" si="39"/>
        <v>0.019347208256387298</v>
      </c>
      <c r="L380" s="31">
        <f>$B$509*G380</f>
        <v>724824.6399934733</v>
      </c>
      <c r="M380" s="10">
        <f>$G$509*K380</f>
        <v>296896.8871175075</v>
      </c>
      <c r="N380" s="32">
        <f t="shared" si="40"/>
        <v>1021721.5271109808</v>
      </c>
    </row>
    <row r="381" spans="1:14" s="4" customFormat="1" ht="12.75">
      <c r="A381" s="9" t="s">
        <v>489</v>
      </c>
      <c r="B381" s="27" t="s">
        <v>509</v>
      </c>
      <c r="C381" s="8">
        <v>747</v>
      </c>
      <c r="D381" s="70">
        <v>879262</v>
      </c>
      <c r="E381" s="28">
        <v>64950</v>
      </c>
      <c r="F381" s="29">
        <f t="shared" si="35"/>
        <v>10112.52831408776</v>
      </c>
      <c r="G381" s="30">
        <f t="shared" si="36"/>
        <v>0.0004995132760710304</v>
      </c>
      <c r="H381" s="7">
        <f t="shared" si="37"/>
        <v>13.53752117013087</v>
      </c>
      <c r="I381" s="7">
        <f t="shared" si="41"/>
        <v>2642.5283140877596</v>
      </c>
      <c r="J381" s="7">
        <f t="shared" si="38"/>
        <v>2642.5283140877596</v>
      </c>
      <c r="K381" s="7">
        <f t="shared" si="39"/>
        <v>0.00036909595014030823</v>
      </c>
      <c r="L381" s="31">
        <f>$B$509*G381</f>
        <v>22669.355861665896</v>
      </c>
      <c r="M381" s="10">
        <f>$G$509*K381</f>
        <v>5664.043989817411</v>
      </c>
      <c r="N381" s="32">
        <f t="shared" si="40"/>
        <v>28333.399851483307</v>
      </c>
    </row>
    <row r="382" spans="1:14" s="4" customFormat="1" ht="12.75">
      <c r="A382" s="26" t="s">
        <v>500</v>
      </c>
      <c r="B382" s="27" t="s">
        <v>510</v>
      </c>
      <c r="C382" s="64">
        <v>2005</v>
      </c>
      <c r="D382" s="69">
        <v>1984944</v>
      </c>
      <c r="E382" s="28">
        <v>152650</v>
      </c>
      <c r="F382" s="29">
        <f t="shared" si="35"/>
        <v>26071.488503111694</v>
      </c>
      <c r="G382" s="30">
        <f t="shared" si="36"/>
        <v>0.0012878139106018733</v>
      </c>
      <c r="H382" s="7">
        <f t="shared" si="37"/>
        <v>13.003236161152964</v>
      </c>
      <c r="I382" s="7">
        <f t="shared" si="41"/>
        <v>6021.488503111693</v>
      </c>
      <c r="J382" s="7">
        <f t="shared" si="38"/>
        <v>6021.488503111693</v>
      </c>
      <c r="K382" s="7">
        <f t="shared" si="39"/>
        <v>0.0008410532475532605</v>
      </c>
      <c r="L382" s="31">
        <f>$B$509*G382</f>
        <v>58444.716530189085</v>
      </c>
      <c r="M382" s="10">
        <f>$G$509*K382</f>
        <v>12906.569660570814</v>
      </c>
      <c r="N382" s="32">
        <f t="shared" si="40"/>
        <v>71351.2861907599</v>
      </c>
    </row>
    <row r="383" spans="1:14" s="4" customFormat="1" ht="12.75">
      <c r="A383" s="9" t="s">
        <v>489</v>
      </c>
      <c r="B383" s="27" t="s">
        <v>511</v>
      </c>
      <c r="C383" s="8">
        <v>485</v>
      </c>
      <c r="D383" s="70">
        <v>334594</v>
      </c>
      <c r="E383" s="28">
        <v>25250</v>
      </c>
      <c r="F383" s="29">
        <f t="shared" si="35"/>
        <v>6426.85504950495</v>
      </c>
      <c r="G383" s="30">
        <f t="shared" si="36"/>
        <v>0.0003174576447058838</v>
      </c>
      <c r="H383" s="7">
        <f t="shared" si="37"/>
        <v>13.251247524752475</v>
      </c>
      <c r="I383" s="7">
        <f t="shared" si="41"/>
        <v>1576.8550495049506</v>
      </c>
      <c r="J383" s="7">
        <f t="shared" si="38"/>
        <v>1576.8550495049506</v>
      </c>
      <c r="K383" s="7">
        <f t="shared" si="39"/>
        <v>0.00022024771111354822</v>
      </c>
      <c r="L383" s="31">
        <f>$B$509*G383</f>
        <v>14407.145242363149</v>
      </c>
      <c r="M383" s="10">
        <f>$G$509*K383</f>
        <v>3379.860233983906</v>
      </c>
      <c r="N383" s="32">
        <f t="shared" si="40"/>
        <v>17787.005476347054</v>
      </c>
    </row>
    <row r="384" spans="1:14" s="4" customFormat="1" ht="12.75">
      <c r="A384" s="26" t="s">
        <v>494</v>
      </c>
      <c r="B384" s="27" t="s">
        <v>512</v>
      </c>
      <c r="C384" s="64">
        <v>2591</v>
      </c>
      <c r="D384" s="69">
        <v>6557305</v>
      </c>
      <c r="E384" s="28">
        <v>808100</v>
      </c>
      <c r="F384" s="29">
        <f t="shared" si="35"/>
        <v>21024.597518871426</v>
      </c>
      <c r="G384" s="30">
        <f t="shared" si="36"/>
        <v>0.001038520265015812</v>
      </c>
      <c r="H384" s="7">
        <f t="shared" si="37"/>
        <v>8.114472218784805</v>
      </c>
      <c r="I384" s="7">
        <f t="shared" si="41"/>
        <v>-4885.402481128571</v>
      </c>
      <c r="J384" s="7">
        <f t="shared" si="38"/>
        <v>0</v>
      </c>
      <c r="K384" s="7">
        <f t="shared" si="39"/>
        <v>0</v>
      </c>
      <c r="L384" s="31">
        <f>$B$509*G384</f>
        <v>47131.05053457534</v>
      </c>
      <c r="M384" s="10">
        <f>$G$509*K384</f>
        <v>0</v>
      </c>
      <c r="N384" s="32">
        <f t="shared" si="40"/>
        <v>47131.05053457534</v>
      </c>
    </row>
    <row r="385" spans="1:14" s="4" customFormat="1" ht="12.75">
      <c r="A385" s="9" t="s">
        <v>489</v>
      </c>
      <c r="B385" s="27" t="s">
        <v>513</v>
      </c>
      <c r="C385" s="8">
        <v>267</v>
      </c>
      <c r="D385" s="70">
        <v>146688</v>
      </c>
      <c r="E385" s="28">
        <v>18850</v>
      </c>
      <c r="F385" s="29">
        <f t="shared" si="35"/>
        <v>2077.75575596817</v>
      </c>
      <c r="G385" s="30">
        <f t="shared" si="36"/>
        <v>0.0001026317605551966</v>
      </c>
      <c r="H385" s="7">
        <f t="shared" si="37"/>
        <v>7.781856763925729</v>
      </c>
      <c r="I385" s="7">
        <f t="shared" si="41"/>
        <v>-592.2442440318302</v>
      </c>
      <c r="J385" s="7">
        <f t="shared" si="38"/>
        <v>0</v>
      </c>
      <c r="K385" s="7">
        <f t="shared" si="39"/>
        <v>0</v>
      </c>
      <c r="L385" s="31">
        <f>$B$509*G385</f>
        <v>4657.725858730122</v>
      </c>
      <c r="M385" s="10">
        <f>$G$509*K385</f>
        <v>0</v>
      </c>
      <c r="N385" s="32">
        <f t="shared" si="40"/>
        <v>4657.725858730122</v>
      </c>
    </row>
    <row r="386" spans="1:14" s="4" customFormat="1" ht="12.75">
      <c r="A386" s="26" t="s">
        <v>491</v>
      </c>
      <c r="B386" s="27" t="s">
        <v>115</v>
      </c>
      <c r="C386" s="65">
        <v>133</v>
      </c>
      <c r="D386" s="69">
        <v>476994</v>
      </c>
      <c r="E386" s="28">
        <v>132450</v>
      </c>
      <c r="F386" s="29">
        <f t="shared" si="35"/>
        <v>478.9747225368063</v>
      </c>
      <c r="G386" s="30">
        <f t="shared" si="36"/>
        <v>2.3659190400116648E-05</v>
      </c>
      <c r="H386" s="7">
        <f t="shared" si="37"/>
        <v>3.601313703284258</v>
      </c>
      <c r="I386" s="7">
        <f t="shared" si="41"/>
        <v>-851.0252774631936</v>
      </c>
      <c r="J386" s="7">
        <f t="shared" si="38"/>
        <v>0</v>
      </c>
      <c r="K386" s="7">
        <f t="shared" si="39"/>
        <v>0</v>
      </c>
      <c r="L386" s="31">
        <f>$B$509*G386</f>
        <v>1073.7224259538737</v>
      </c>
      <c r="M386" s="10">
        <f>$G$509*K386</f>
        <v>0</v>
      </c>
      <c r="N386" s="32">
        <f t="shared" si="40"/>
        <v>1073.7224259538737</v>
      </c>
    </row>
    <row r="387" spans="1:14" s="4" customFormat="1" ht="12.75">
      <c r="A387" s="26" t="s">
        <v>503</v>
      </c>
      <c r="B387" s="27" t="s">
        <v>463</v>
      </c>
      <c r="C387" s="64">
        <v>20798</v>
      </c>
      <c r="D387" s="69">
        <v>26333130</v>
      </c>
      <c r="E387" s="28">
        <v>1377700</v>
      </c>
      <c r="F387" s="29">
        <f t="shared" si="35"/>
        <v>397529.5330913842</v>
      </c>
      <c r="G387" s="30">
        <f t="shared" si="36"/>
        <v>0.019636165481270874</v>
      </c>
      <c r="H387" s="7">
        <f t="shared" si="37"/>
        <v>19.113834651956157</v>
      </c>
      <c r="I387" s="7">
        <f t="shared" si="41"/>
        <v>189549.53309138416</v>
      </c>
      <c r="J387" s="7">
        <f t="shared" si="38"/>
        <v>189549.53309138416</v>
      </c>
      <c r="K387" s="7">
        <f t="shared" si="39"/>
        <v>0.02647538898336011</v>
      </c>
      <c r="L387" s="31">
        <f>$B$509*G387</f>
        <v>891145.930203847</v>
      </c>
      <c r="M387" s="10">
        <f>$G$509*K387</f>
        <v>406283.9697706625</v>
      </c>
      <c r="N387" s="32">
        <f t="shared" si="40"/>
        <v>1297429.8999745096</v>
      </c>
    </row>
    <row r="388" spans="1:14" s="4" customFormat="1" ht="12.75">
      <c r="A388" s="26" t="s">
        <v>498</v>
      </c>
      <c r="B388" s="27" t="s">
        <v>326</v>
      </c>
      <c r="C388" s="64">
        <v>1343</v>
      </c>
      <c r="D388" s="69">
        <v>1250185</v>
      </c>
      <c r="E388" s="28">
        <v>80750</v>
      </c>
      <c r="F388" s="29">
        <f t="shared" si="35"/>
        <v>20792.55052631579</v>
      </c>
      <c r="G388" s="30">
        <f t="shared" si="36"/>
        <v>0.0010270581904629605</v>
      </c>
      <c r="H388" s="7">
        <f t="shared" si="37"/>
        <v>15.482167182662538</v>
      </c>
      <c r="I388" s="7">
        <f t="shared" si="41"/>
        <v>7362.550526315788</v>
      </c>
      <c r="J388" s="7">
        <f t="shared" si="38"/>
        <v>7362.550526315788</v>
      </c>
      <c r="K388" s="7">
        <f t="shared" si="39"/>
        <v>0.001028366495631919</v>
      </c>
      <c r="L388" s="31">
        <f>$B$509*G388</f>
        <v>46610.86847055631</v>
      </c>
      <c r="M388" s="10">
        <f>$G$509*K388</f>
        <v>15781.02676742824</v>
      </c>
      <c r="N388" s="32">
        <f t="shared" si="40"/>
        <v>62391.89523798454</v>
      </c>
    </row>
    <row r="389" spans="1:14" s="4" customFormat="1" ht="12.75">
      <c r="A389" s="26" t="s">
        <v>490</v>
      </c>
      <c r="B389" s="27" t="s">
        <v>95</v>
      </c>
      <c r="C389" s="64">
        <v>18919</v>
      </c>
      <c r="D389" s="69">
        <v>49319228</v>
      </c>
      <c r="E389" s="28">
        <v>3579450</v>
      </c>
      <c r="F389" s="29">
        <f t="shared" si="35"/>
        <v>260674.25848440404</v>
      </c>
      <c r="G389" s="30">
        <f t="shared" si="36"/>
        <v>0.012876132337897674</v>
      </c>
      <c r="H389" s="7">
        <f t="shared" si="37"/>
        <v>13.77843746944363</v>
      </c>
      <c r="I389" s="7">
        <f t="shared" si="41"/>
        <v>71484.25848440402</v>
      </c>
      <c r="J389" s="7">
        <f t="shared" si="38"/>
        <v>71484.25848440402</v>
      </c>
      <c r="K389" s="7">
        <f t="shared" si="39"/>
        <v>0.009984585657877743</v>
      </c>
      <c r="L389" s="31">
        <f>$B$509*G389</f>
        <v>584356.0923658</v>
      </c>
      <c r="M389" s="10">
        <f>$G$509*K389</f>
        <v>153220.67978481323</v>
      </c>
      <c r="N389" s="32">
        <f t="shared" si="40"/>
        <v>737576.7721506133</v>
      </c>
    </row>
    <row r="390" spans="1:14" s="4" customFormat="1" ht="12.75">
      <c r="A390" s="26" t="s">
        <v>501</v>
      </c>
      <c r="B390" s="27" t="s">
        <v>389</v>
      </c>
      <c r="C390" s="64">
        <v>1392</v>
      </c>
      <c r="D390" s="69">
        <v>2658933</v>
      </c>
      <c r="E390" s="28">
        <v>172000</v>
      </c>
      <c r="F390" s="29">
        <f t="shared" si="35"/>
        <v>21518.806604651163</v>
      </c>
      <c r="G390" s="30">
        <f t="shared" si="36"/>
        <v>0.0010629319642303397</v>
      </c>
      <c r="H390" s="7">
        <f t="shared" si="37"/>
        <v>15.458912790697674</v>
      </c>
      <c r="I390" s="7">
        <f t="shared" si="41"/>
        <v>7598.806604651162</v>
      </c>
      <c r="J390" s="7">
        <f t="shared" si="38"/>
        <v>7598.806604651162</v>
      </c>
      <c r="K390" s="7">
        <f t="shared" si="39"/>
        <v>0.0010613656356012937</v>
      </c>
      <c r="L390" s="31">
        <f>$B$509*G390</f>
        <v>48238.92398497666</v>
      </c>
      <c r="M390" s="10">
        <f>$G$509*K390</f>
        <v>16287.42240883701</v>
      </c>
      <c r="N390" s="32">
        <f t="shared" si="40"/>
        <v>64526.34639381367</v>
      </c>
    </row>
    <row r="391" spans="1:14" s="4" customFormat="1" ht="12.75">
      <c r="A391" s="26" t="s">
        <v>501</v>
      </c>
      <c r="B391" s="27" t="s">
        <v>390</v>
      </c>
      <c r="C391" s="64">
        <v>2615</v>
      </c>
      <c r="D391" s="69">
        <v>4117326</v>
      </c>
      <c r="E391" s="28">
        <v>245250</v>
      </c>
      <c r="F391" s="29">
        <f aca="true" t="shared" si="42" ref="F391:F454">(C391*D391)/E391</f>
        <v>43901.355718654435</v>
      </c>
      <c r="G391" s="30">
        <f aca="true" t="shared" si="43" ref="G391:G454">F391/$F$500</f>
        <v>0.0021685289116506134</v>
      </c>
      <c r="H391" s="7">
        <f aca="true" t="shared" si="44" ref="H391:H454">D391/E391</f>
        <v>16.78828134556575</v>
      </c>
      <c r="I391" s="7">
        <f t="shared" si="41"/>
        <v>17751.355718654435</v>
      </c>
      <c r="J391" s="7">
        <f aca="true" t="shared" si="45" ref="J391:J442">IF(I391&gt;0,I391,0)</f>
        <v>17751.355718654435</v>
      </c>
      <c r="K391" s="7">
        <f aca="true" t="shared" si="46" ref="K391:K442">J391/$J$500</f>
        <v>0.0024794260369229706</v>
      </c>
      <c r="L391" s="31">
        <f>$B$509*G391</f>
        <v>98414.10819184795</v>
      </c>
      <c r="M391" s="10">
        <f>$G$509*K391</f>
        <v>38048.58367395206</v>
      </c>
      <c r="N391" s="32">
        <f aca="true" t="shared" si="47" ref="N391:N454">L391+M391</f>
        <v>136462.6918658</v>
      </c>
    </row>
    <row r="392" spans="1:14" s="4" customFormat="1" ht="12.75">
      <c r="A392" s="26" t="s">
        <v>490</v>
      </c>
      <c r="B392" s="27" t="s">
        <v>96</v>
      </c>
      <c r="C392" s="64">
        <v>1719</v>
      </c>
      <c r="D392" s="69">
        <v>4593648</v>
      </c>
      <c r="E392" s="28">
        <v>375800</v>
      </c>
      <c r="F392" s="29">
        <f t="shared" si="42"/>
        <v>21012.455859499732</v>
      </c>
      <c r="G392" s="30">
        <f t="shared" si="43"/>
        <v>0.0010379205218199147</v>
      </c>
      <c r="H392" s="7">
        <f t="shared" si="44"/>
        <v>12.223650878126664</v>
      </c>
      <c r="I392" s="7">
        <f aca="true" t="shared" si="48" ref="I392:I455">(H392-10)*C392</f>
        <v>3822.455859499735</v>
      </c>
      <c r="J392" s="7">
        <f t="shared" si="45"/>
        <v>3822.455859499735</v>
      </c>
      <c r="K392" s="7">
        <f t="shared" si="46"/>
        <v>0.0005339026907715428</v>
      </c>
      <c r="L392" s="31">
        <f>$B$509*G392</f>
        <v>47103.83245532758</v>
      </c>
      <c r="M392" s="10">
        <f>$G$509*K392</f>
        <v>8193.122481193137</v>
      </c>
      <c r="N392" s="32">
        <f t="shared" si="47"/>
        <v>55296.95493652072</v>
      </c>
    </row>
    <row r="393" spans="1:14" s="4" customFormat="1" ht="12.75">
      <c r="A393" s="26" t="s">
        <v>498</v>
      </c>
      <c r="B393" s="27" t="s">
        <v>327</v>
      </c>
      <c r="C393" s="64">
        <v>630</v>
      </c>
      <c r="D393" s="69">
        <v>843339</v>
      </c>
      <c r="E393" s="28">
        <v>69450</v>
      </c>
      <c r="F393" s="29">
        <f t="shared" si="42"/>
        <v>7650.15939524838</v>
      </c>
      <c r="G393" s="30">
        <f t="shared" si="43"/>
        <v>0.00037788336045126923</v>
      </c>
      <c r="H393" s="7">
        <f t="shared" si="44"/>
        <v>12.143110151187905</v>
      </c>
      <c r="I393" s="7">
        <f t="shared" si="48"/>
        <v>1350.1593952483802</v>
      </c>
      <c r="J393" s="7">
        <f t="shared" si="45"/>
        <v>1350.1593952483802</v>
      </c>
      <c r="K393" s="7">
        <f t="shared" si="46"/>
        <v>0.00018858392630017996</v>
      </c>
      <c r="L393" s="31">
        <f>$B$509*G393</f>
        <v>17149.438829036957</v>
      </c>
      <c r="M393" s="10">
        <f>$G$509*K393</f>
        <v>2893.956582104621</v>
      </c>
      <c r="N393" s="32">
        <f t="shared" si="47"/>
        <v>20043.395411141577</v>
      </c>
    </row>
    <row r="394" spans="1:14" s="4" customFormat="1" ht="12.75">
      <c r="A394" s="26" t="s">
        <v>497</v>
      </c>
      <c r="B394" s="27" t="s">
        <v>303</v>
      </c>
      <c r="C394" s="64">
        <v>35</v>
      </c>
      <c r="D394" s="69">
        <v>78137</v>
      </c>
      <c r="E394" s="28">
        <v>10750</v>
      </c>
      <c r="F394" s="29">
        <f t="shared" si="42"/>
        <v>254.39953488372092</v>
      </c>
      <c r="G394" s="30">
        <f t="shared" si="43"/>
        <v>1.2566189300422957E-05</v>
      </c>
      <c r="H394" s="7">
        <f t="shared" si="44"/>
        <v>7.268558139534884</v>
      </c>
      <c r="I394" s="7">
        <f t="shared" si="48"/>
        <v>-95.60046511627907</v>
      </c>
      <c r="J394" s="7">
        <f t="shared" si="45"/>
        <v>0</v>
      </c>
      <c r="K394" s="7">
        <f t="shared" si="46"/>
        <v>0</v>
      </c>
      <c r="L394" s="31">
        <f>$B$509*G394</f>
        <v>570.2899817137964</v>
      </c>
      <c r="M394" s="10">
        <f>$G$509*K394</f>
        <v>0</v>
      </c>
      <c r="N394" s="32">
        <f t="shared" si="47"/>
        <v>570.2899817137964</v>
      </c>
    </row>
    <row r="395" spans="1:14" s="4" customFormat="1" ht="12.75">
      <c r="A395" s="26" t="s">
        <v>492</v>
      </c>
      <c r="B395" s="27" t="s">
        <v>145</v>
      </c>
      <c r="C395" s="64">
        <v>1196</v>
      </c>
      <c r="D395" s="69">
        <v>2380274</v>
      </c>
      <c r="E395" s="28">
        <v>215150</v>
      </c>
      <c r="F395" s="29">
        <f t="shared" si="42"/>
        <v>13231.734622356495</v>
      </c>
      <c r="G395" s="30">
        <f t="shared" si="43"/>
        <v>0.000653587995408446</v>
      </c>
      <c r="H395" s="7">
        <f t="shared" si="44"/>
        <v>11.063323262839878</v>
      </c>
      <c r="I395" s="7">
        <f t="shared" si="48"/>
        <v>1271.7346223564946</v>
      </c>
      <c r="J395" s="7">
        <f t="shared" si="45"/>
        <v>1271.7346223564946</v>
      </c>
      <c r="K395" s="7">
        <f t="shared" si="46"/>
        <v>0.00017762992217059277</v>
      </c>
      <c r="L395" s="31">
        <f>$B$509*G395</f>
        <v>29661.71183950681</v>
      </c>
      <c r="M395" s="10">
        <f>$G$509*K395</f>
        <v>2725.859475563522</v>
      </c>
      <c r="N395" s="32">
        <f t="shared" si="47"/>
        <v>32387.57131507033</v>
      </c>
    </row>
    <row r="396" spans="1:14" s="4" customFormat="1" ht="12.75">
      <c r="A396" s="26" t="s">
        <v>503</v>
      </c>
      <c r="B396" s="27" t="s">
        <v>464</v>
      </c>
      <c r="C396" s="64">
        <v>2668</v>
      </c>
      <c r="D396" s="69">
        <v>4717632</v>
      </c>
      <c r="E396" s="28">
        <v>456200</v>
      </c>
      <c r="F396" s="29">
        <f t="shared" si="42"/>
        <v>27590.18451556335</v>
      </c>
      <c r="G396" s="30">
        <f t="shared" si="43"/>
        <v>0.0013628306420239173</v>
      </c>
      <c r="H396" s="7">
        <f t="shared" si="44"/>
        <v>10.341148619026743</v>
      </c>
      <c r="I396" s="7">
        <f t="shared" si="48"/>
        <v>910.1845155633508</v>
      </c>
      <c r="J396" s="7">
        <f t="shared" si="45"/>
        <v>910.1845155633508</v>
      </c>
      <c r="K396" s="7">
        <f t="shared" si="46"/>
        <v>0.00012713030047166194</v>
      </c>
      <c r="L396" s="31">
        <f>$B$509*G396</f>
        <v>61849.192570468564</v>
      </c>
      <c r="M396" s="10">
        <f>$G$509*K396</f>
        <v>1950.9062996667133</v>
      </c>
      <c r="N396" s="32">
        <f t="shared" si="47"/>
        <v>63800.098870135276</v>
      </c>
    </row>
    <row r="397" spans="1:14" s="4" customFormat="1" ht="12.75">
      <c r="A397" s="9" t="s">
        <v>489</v>
      </c>
      <c r="B397" s="27" t="s">
        <v>65</v>
      </c>
      <c r="C397" s="8">
        <v>848</v>
      </c>
      <c r="D397" s="70">
        <v>765767</v>
      </c>
      <c r="E397" s="28">
        <v>42550</v>
      </c>
      <c r="F397" s="29">
        <f t="shared" si="42"/>
        <v>15261.34937720329</v>
      </c>
      <c r="G397" s="30">
        <f t="shared" si="43"/>
        <v>0.0007538418076962467</v>
      </c>
      <c r="H397" s="7">
        <f t="shared" si="44"/>
        <v>17.996874265569918</v>
      </c>
      <c r="I397" s="7">
        <f t="shared" si="48"/>
        <v>6781.349377203291</v>
      </c>
      <c r="J397" s="7">
        <f t="shared" si="45"/>
        <v>6781.349377203291</v>
      </c>
      <c r="K397" s="7">
        <f t="shared" si="46"/>
        <v>0.0009471870474456196</v>
      </c>
      <c r="L397" s="31">
        <f>$B$509*G397</f>
        <v>34211.51953454319</v>
      </c>
      <c r="M397" s="10">
        <f>$G$509*K397</f>
        <v>14535.269490976109</v>
      </c>
      <c r="N397" s="32">
        <f t="shared" si="47"/>
        <v>48746.789025519305</v>
      </c>
    </row>
    <row r="398" spans="1:14" s="4" customFormat="1" ht="12.75">
      <c r="A398" s="26" t="s">
        <v>498</v>
      </c>
      <c r="B398" s="27" t="s">
        <v>328</v>
      </c>
      <c r="C398" s="64">
        <v>233</v>
      </c>
      <c r="D398" s="69">
        <v>344395</v>
      </c>
      <c r="E398" s="28">
        <v>29500</v>
      </c>
      <c r="F398" s="29">
        <f t="shared" si="42"/>
        <v>2720.136779661017</v>
      </c>
      <c r="G398" s="30">
        <f t="shared" si="43"/>
        <v>0.00013436248502532357</v>
      </c>
      <c r="H398" s="7">
        <f t="shared" si="44"/>
        <v>11.674406779661018</v>
      </c>
      <c r="I398" s="7">
        <f t="shared" si="48"/>
        <v>390.13677966101716</v>
      </c>
      <c r="J398" s="7">
        <f t="shared" si="45"/>
        <v>390.13677966101716</v>
      </c>
      <c r="K398" s="7">
        <f t="shared" si="46"/>
        <v>5.449247397122912E-05</v>
      </c>
      <c r="L398" s="31">
        <f>$B$509*G398</f>
        <v>6097.757824285914</v>
      </c>
      <c r="M398" s="10">
        <f>$G$509*K398</f>
        <v>836.2263784517077</v>
      </c>
      <c r="N398" s="32">
        <f t="shared" si="47"/>
        <v>6933.984202737622</v>
      </c>
    </row>
    <row r="399" spans="1:14" s="4" customFormat="1" ht="12.75">
      <c r="A399" s="26" t="s">
        <v>493</v>
      </c>
      <c r="B399" s="27" t="s">
        <v>177</v>
      </c>
      <c r="C399" s="64">
        <v>4208</v>
      </c>
      <c r="D399" s="69">
        <v>3686638</v>
      </c>
      <c r="E399" s="28">
        <v>371500</v>
      </c>
      <c r="F399" s="29">
        <f t="shared" si="42"/>
        <v>41758.74213728129</v>
      </c>
      <c r="G399" s="30">
        <f t="shared" si="43"/>
        <v>0.00206269346712632</v>
      </c>
      <c r="H399" s="7">
        <f t="shared" si="44"/>
        <v>9.923655450874831</v>
      </c>
      <c r="I399" s="7">
        <f t="shared" si="48"/>
        <v>-321.2578627187115</v>
      </c>
      <c r="J399" s="7">
        <f t="shared" si="45"/>
        <v>0</v>
      </c>
      <c r="K399" s="7">
        <f t="shared" si="46"/>
        <v>0</v>
      </c>
      <c r="L399" s="31">
        <f>$B$509*G399</f>
        <v>93610.989897235</v>
      </c>
      <c r="M399" s="10">
        <f>$G$509*K399</f>
        <v>0</v>
      </c>
      <c r="N399" s="32">
        <f t="shared" si="47"/>
        <v>93610.989897235</v>
      </c>
    </row>
    <row r="400" spans="1:14" s="4" customFormat="1" ht="12.75">
      <c r="A400" s="26" t="s">
        <v>500</v>
      </c>
      <c r="B400" s="27" t="s">
        <v>367</v>
      </c>
      <c r="C400" s="64">
        <v>8589</v>
      </c>
      <c r="D400" s="69">
        <v>16184743</v>
      </c>
      <c r="E400" s="28">
        <v>1095550</v>
      </c>
      <c r="F400" s="29">
        <f t="shared" si="42"/>
        <v>126886.73052530692</v>
      </c>
      <c r="G400" s="30">
        <f t="shared" si="43"/>
        <v>0.00626763203879896</v>
      </c>
      <c r="H400" s="7">
        <f t="shared" si="44"/>
        <v>14.773166902469079</v>
      </c>
      <c r="I400" s="7">
        <f t="shared" si="48"/>
        <v>40996.73052530692</v>
      </c>
      <c r="J400" s="7">
        <f t="shared" si="45"/>
        <v>40996.73052530692</v>
      </c>
      <c r="K400" s="7">
        <f t="shared" si="46"/>
        <v>0.005726230869585984</v>
      </c>
      <c r="L400" s="31">
        <f>$B$509*G400</f>
        <v>284443.2528702361</v>
      </c>
      <c r="M400" s="10">
        <f>$G$509*K400</f>
        <v>87873.14932297711</v>
      </c>
      <c r="N400" s="32">
        <f t="shared" si="47"/>
        <v>372316.40219321323</v>
      </c>
    </row>
    <row r="401" spans="1:14" s="4" customFormat="1" ht="12.75">
      <c r="A401" s="26" t="s">
        <v>500</v>
      </c>
      <c r="B401" s="27" t="s">
        <v>368</v>
      </c>
      <c r="C401" s="64">
        <v>1033</v>
      </c>
      <c r="D401" s="69">
        <v>1660508</v>
      </c>
      <c r="E401" s="28">
        <v>113150</v>
      </c>
      <c r="F401" s="29">
        <f t="shared" si="42"/>
        <v>15159.564860804243</v>
      </c>
      <c r="G401" s="30">
        <f t="shared" si="43"/>
        <v>0.0007488141117867119</v>
      </c>
      <c r="H401" s="7">
        <f t="shared" si="44"/>
        <v>14.675280600972162</v>
      </c>
      <c r="I401" s="7">
        <f t="shared" si="48"/>
        <v>4829.564860804243</v>
      </c>
      <c r="J401" s="7">
        <f t="shared" si="45"/>
        <v>4829.564860804243</v>
      </c>
      <c r="K401" s="7">
        <f t="shared" si="46"/>
        <v>0.0006745709484207205</v>
      </c>
      <c r="L401" s="31">
        <f>$B$509*G401</f>
        <v>33983.34816613841</v>
      </c>
      <c r="M401" s="10">
        <f>$G$509*K401</f>
        <v>10351.778513569096</v>
      </c>
      <c r="N401" s="32">
        <f t="shared" si="47"/>
        <v>44335.1266797075</v>
      </c>
    </row>
    <row r="402" spans="1:14" s="4" customFormat="1" ht="12.75">
      <c r="A402" s="9" t="s">
        <v>489</v>
      </c>
      <c r="B402" s="27" t="s">
        <v>66</v>
      </c>
      <c r="C402" s="8">
        <v>442</v>
      </c>
      <c r="D402" s="70">
        <v>289946</v>
      </c>
      <c r="E402" s="28">
        <v>20350</v>
      </c>
      <c r="F402" s="29">
        <f t="shared" si="42"/>
        <v>6297.598624078624</v>
      </c>
      <c r="G402" s="30">
        <f t="shared" si="43"/>
        <v>0.0003110729604298468</v>
      </c>
      <c r="H402" s="7">
        <f t="shared" si="44"/>
        <v>14.247960687960688</v>
      </c>
      <c r="I402" s="7">
        <f t="shared" si="48"/>
        <v>1877.5986240786242</v>
      </c>
      <c r="J402" s="7">
        <f t="shared" si="45"/>
        <v>1877.5986240786242</v>
      </c>
      <c r="K402" s="7">
        <f t="shared" si="46"/>
        <v>0.0002622541618350357</v>
      </c>
      <c r="L402" s="31">
        <f>$B$509*G402</f>
        <v>14117.389820732906</v>
      </c>
      <c r="M402" s="10">
        <f>$G$509*K402</f>
        <v>4024.479565765132</v>
      </c>
      <c r="N402" s="32">
        <f t="shared" si="47"/>
        <v>18141.869386498038</v>
      </c>
    </row>
    <row r="403" spans="1:14" s="4" customFormat="1" ht="12.75">
      <c r="A403" s="26" t="s">
        <v>500</v>
      </c>
      <c r="B403" s="27" t="s">
        <v>369</v>
      </c>
      <c r="C403" s="64">
        <v>1053</v>
      </c>
      <c r="D403" s="69">
        <v>1262545</v>
      </c>
      <c r="E403" s="14">
        <v>88250</v>
      </c>
      <c r="F403" s="29">
        <f t="shared" si="42"/>
        <v>15064.701246458924</v>
      </c>
      <c r="G403" s="30">
        <f t="shared" si="43"/>
        <v>0.0007441282772149999</v>
      </c>
      <c r="H403" s="7">
        <f t="shared" si="44"/>
        <v>14.306458923512748</v>
      </c>
      <c r="I403" s="7">
        <f t="shared" si="48"/>
        <v>4534.701246458923</v>
      </c>
      <c r="J403" s="7">
        <f t="shared" si="45"/>
        <v>4534.701246458923</v>
      </c>
      <c r="K403" s="7">
        <f t="shared" si="46"/>
        <v>0.0006333857829417417</v>
      </c>
      <c r="L403" s="31">
        <f>$B$509*G403</f>
        <v>33770.69145308654</v>
      </c>
      <c r="M403" s="10">
        <f>$G$509*K403</f>
        <v>9719.762397130624</v>
      </c>
      <c r="N403" s="32">
        <f t="shared" si="47"/>
        <v>43490.45385021716</v>
      </c>
    </row>
    <row r="404" spans="1:14" s="4" customFormat="1" ht="12.75">
      <c r="A404" s="26" t="s">
        <v>495</v>
      </c>
      <c r="B404" s="27" t="s">
        <v>214</v>
      </c>
      <c r="C404" s="64">
        <v>548</v>
      </c>
      <c r="D404" s="69">
        <v>713196</v>
      </c>
      <c r="E404" s="28">
        <v>52600</v>
      </c>
      <c r="F404" s="29">
        <f t="shared" si="42"/>
        <v>7430.254904942965</v>
      </c>
      <c r="G404" s="30">
        <f t="shared" si="43"/>
        <v>0.00036702107072871166</v>
      </c>
      <c r="H404" s="7">
        <f t="shared" si="44"/>
        <v>13.558859315589354</v>
      </c>
      <c r="I404" s="7">
        <f t="shared" si="48"/>
        <v>1950.2549049429658</v>
      </c>
      <c r="J404" s="7">
        <f t="shared" si="45"/>
        <v>1950.2549049429658</v>
      </c>
      <c r="K404" s="7">
        <f t="shared" si="46"/>
        <v>0.00027240245007714026</v>
      </c>
      <c r="L404" s="31">
        <f>$B$509*G404</f>
        <v>16656.476733754913</v>
      </c>
      <c r="M404" s="10">
        <f>$G$509*K404</f>
        <v>4180.212379963653</v>
      </c>
      <c r="N404" s="32">
        <f t="shared" si="47"/>
        <v>20836.689113718567</v>
      </c>
    </row>
    <row r="405" spans="1:14" s="4" customFormat="1" ht="12.75">
      <c r="A405" s="26" t="s">
        <v>492</v>
      </c>
      <c r="B405" s="27" t="s">
        <v>146</v>
      </c>
      <c r="C405" s="64">
        <v>274</v>
      </c>
      <c r="D405" s="69">
        <v>676857</v>
      </c>
      <c r="E405" s="28">
        <v>107400</v>
      </c>
      <c r="F405" s="29">
        <f t="shared" si="42"/>
        <v>1726.8046368715084</v>
      </c>
      <c r="G405" s="30">
        <f t="shared" si="43"/>
        <v>8.529635858687274E-05</v>
      </c>
      <c r="H405" s="7">
        <f t="shared" si="44"/>
        <v>6.302206703910614</v>
      </c>
      <c r="I405" s="7">
        <f t="shared" si="48"/>
        <v>-1013.1953631284917</v>
      </c>
      <c r="J405" s="7">
        <f t="shared" si="45"/>
        <v>0</v>
      </c>
      <c r="K405" s="7">
        <f t="shared" si="46"/>
        <v>0</v>
      </c>
      <c r="L405" s="31">
        <f>$B$509*G405</f>
        <v>3870.9952250300576</v>
      </c>
      <c r="M405" s="10">
        <f>$G$509*K405</f>
        <v>0</v>
      </c>
      <c r="N405" s="32">
        <f t="shared" si="47"/>
        <v>3870.9952250300576</v>
      </c>
    </row>
    <row r="406" spans="1:14" s="4" customFormat="1" ht="12.75">
      <c r="A406" s="26" t="s">
        <v>503</v>
      </c>
      <c r="B406" s="27" t="s">
        <v>514</v>
      </c>
      <c r="C406" s="64">
        <v>7220</v>
      </c>
      <c r="D406" s="69">
        <v>10371290</v>
      </c>
      <c r="E406" s="28">
        <v>646900</v>
      </c>
      <c r="F406" s="29">
        <f t="shared" si="42"/>
        <v>115753.15164631318</v>
      </c>
      <c r="G406" s="30">
        <f t="shared" si="43"/>
        <v>0.005717683471288514</v>
      </c>
      <c r="H406" s="7">
        <f t="shared" si="44"/>
        <v>16.03229247178853</v>
      </c>
      <c r="I406" s="7">
        <f t="shared" si="48"/>
        <v>43553.151646313185</v>
      </c>
      <c r="J406" s="7">
        <f t="shared" si="45"/>
        <v>43553.151646313185</v>
      </c>
      <c r="K406" s="7">
        <f t="shared" si="46"/>
        <v>0.006083299771208062</v>
      </c>
      <c r="L406" s="31">
        <f>$B$509*G406</f>
        <v>259484.9977452314</v>
      </c>
      <c r="M406" s="10">
        <f>$G$509*K406</f>
        <v>93352.62956494244</v>
      </c>
      <c r="N406" s="32">
        <f t="shared" si="47"/>
        <v>352837.6273101738</v>
      </c>
    </row>
    <row r="407" spans="1:14" s="4" customFormat="1" ht="12.75">
      <c r="A407" s="26" t="s">
        <v>495</v>
      </c>
      <c r="B407" s="27" t="s">
        <v>515</v>
      </c>
      <c r="C407" s="64">
        <v>892</v>
      </c>
      <c r="D407" s="69">
        <v>2248757</v>
      </c>
      <c r="E407" s="28">
        <v>610250</v>
      </c>
      <c r="F407" s="29">
        <f t="shared" si="42"/>
        <v>3286.9991708316265</v>
      </c>
      <c r="G407" s="30">
        <f t="shared" si="43"/>
        <v>0.00016236292975096409</v>
      </c>
      <c r="H407" s="7">
        <f t="shared" si="44"/>
        <v>3.6849766489143794</v>
      </c>
      <c r="I407" s="7">
        <f t="shared" si="48"/>
        <v>-5633.000829168374</v>
      </c>
      <c r="J407" s="7">
        <f t="shared" si="45"/>
        <v>0</v>
      </c>
      <c r="K407" s="7">
        <f t="shared" si="46"/>
        <v>0</v>
      </c>
      <c r="L407" s="31">
        <f>$B$509*G407</f>
        <v>7368.498916020559</v>
      </c>
      <c r="M407" s="10">
        <f>$G$509*K407</f>
        <v>0</v>
      </c>
      <c r="N407" s="32">
        <f t="shared" si="47"/>
        <v>7368.498916020559</v>
      </c>
    </row>
    <row r="408" spans="1:14" s="4" customFormat="1" ht="12.75">
      <c r="A408" s="26" t="s">
        <v>490</v>
      </c>
      <c r="B408" s="27" t="s">
        <v>516</v>
      </c>
      <c r="C408" s="64">
        <v>25002</v>
      </c>
      <c r="D408" s="69">
        <v>55404697</v>
      </c>
      <c r="E408" s="28">
        <v>3537700</v>
      </c>
      <c r="F408" s="29">
        <f t="shared" si="42"/>
        <v>391561.8154151002</v>
      </c>
      <c r="G408" s="30">
        <f t="shared" si="43"/>
        <v>0.019341387151405053</v>
      </c>
      <c r="H408" s="7">
        <f t="shared" si="44"/>
        <v>15.661219719026485</v>
      </c>
      <c r="I408" s="7">
        <f t="shared" si="48"/>
        <v>141541.8154151002</v>
      </c>
      <c r="J408" s="7">
        <f t="shared" si="45"/>
        <v>141541.8154151002</v>
      </c>
      <c r="K408" s="7">
        <f t="shared" si="46"/>
        <v>0.019769896340072115</v>
      </c>
      <c r="L408" s="31">
        <f>$B$509*G408</f>
        <v>877768.037803074</v>
      </c>
      <c r="M408" s="10">
        <f>$G$509*K408</f>
        <v>303383.3411115227</v>
      </c>
      <c r="N408" s="32">
        <f t="shared" si="47"/>
        <v>1181151.3789145967</v>
      </c>
    </row>
    <row r="409" spans="1:14" s="4" customFormat="1" ht="12.75">
      <c r="A409" s="26" t="s">
        <v>494</v>
      </c>
      <c r="B409" s="27" t="s">
        <v>517</v>
      </c>
      <c r="C409" s="64">
        <v>1558</v>
      </c>
      <c r="D409" s="69">
        <v>3180453</v>
      </c>
      <c r="E409" s="28">
        <v>247500</v>
      </c>
      <c r="F409" s="29">
        <f t="shared" si="42"/>
        <v>20020.791006060605</v>
      </c>
      <c r="G409" s="30">
        <f t="shared" si="43"/>
        <v>0.0009889367519534012</v>
      </c>
      <c r="H409" s="7">
        <f t="shared" si="44"/>
        <v>12.85031515151515</v>
      </c>
      <c r="I409" s="7">
        <f t="shared" si="48"/>
        <v>4440.791006060605</v>
      </c>
      <c r="J409" s="7">
        <f t="shared" si="45"/>
        <v>4440.791006060605</v>
      </c>
      <c r="K409" s="7">
        <f t="shared" si="46"/>
        <v>0.0006202688414039978</v>
      </c>
      <c r="L409" s="31">
        <f>$B$509*G409</f>
        <v>44880.807435283794</v>
      </c>
      <c r="M409" s="10">
        <f>$G$509*K409</f>
        <v>9518.473453555376</v>
      </c>
      <c r="N409" s="32">
        <f t="shared" si="47"/>
        <v>54399.280888839174</v>
      </c>
    </row>
    <row r="410" spans="1:14" s="4" customFormat="1" ht="12.75">
      <c r="A410" s="26" t="s">
        <v>495</v>
      </c>
      <c r="B410" s="27" t="s">
        <v>215</v>
      </c>
      <c r="C410" s="64">
        <v>606</v>
      </c>
      <c r="D410" s="69">
        <v>2430978</v>
      </c>
      <c r="E410" s="28">
        <v>643900</v>
      </c>
      <c r="F410" s="29">
        <f t="shared" si="42"/>
        <v>2287.890461251747</v>
      </c>
      <c r="G410" s="30">
        <f t="shared" si="43"/>
        <v>0.00011301146697403483</v>
      </c>
      <c r="H410" s="7">
        <f t="shared" si="44"/>
        <v>3.7753968007454572</v>
      </c>
      <c r="I410" s="7">
        <f t="shared" si="48"/>
        <v>-3772.109538748253</v>
      </c>
      <c r="J410" s="7">
        <f t="shared" si="45"/>
        <v>0</v>
      </c>
      <c r="K410" s="7">
        <f t="shared" si="46"/>
        <v>0</v>
      </c>
      <c r="L410" s="31">
        <f>$B$509*G410</f>
        <v>5128.786929216669</v>
      </c>
      <c r="M410" s="10">
        <f>$G$509*K410</f>
        <v>0</v>
      </c>
      <c r="N410" s="32">
        <f t="shared" si="47"/>
        <v>5128.786929216669</v>
      </c>
    </row>
    <row r="411" spans="1:14" s="4" customFormat="1" ht="12.75">
      <c r="A411" s="26" t="s">
        <v>492</v>
      </c>
      <c r="B411" s="27" t="s">
        <v>147</v>
      </c>
      <c r="C411" s="64">
        <v>1764</v>
      </c>
      <c r="D411" s="69">
        <v>7164971</v>
      </c>
      <c r="E411" s="28">
        <v>583100</v>
      </c>
      <c r="F411" s="29">
        <f t="shared" si="42"/>
        <v>21675.542521008403</v>
      </c>
      <c r="G411" s="30">
        <f t="shared" si="43"/>
        <v>0.0010706740113847128</v>
      </c>
      <c r="H411" s="7">
        <f t="shared" si="44"/>
        <v>12.28772251757846</v>
      </c>
      <c r="I411" s="7">
        <f t="shared" si="48"/>
        <v>4035.5425210084045</v>
      </c>
      <c r="J411" s="7">
        <f t="shared" si="45"/>
        <v>4035.5425210084045</v>
      </c>
      <c r="K411" s="7">
        <f t="shared" si="46"/>
        <v>0.0005636656353623256</v>
      </c>
      <c r="L411" s="31">
        <f>$B$509*G411</f>
        <v>48590.280456261564</v>
      </c>
      <c r="M411" s="10">
        <f>$G$509*K411</f>
        <v>8649.856366689872</v>
      </c>
      <c r="N411" s="32">
        <f t="shared" si="47"/>
        <v>57240.136822951434</v>
      </c>
    </row>
    <row r="412" spans="1:14" s="4" customFormat="1" ht="12.75">
      <c r="A412" s="26" t="s">
        <v>497</v>
      </c>
      <c r="B412" s="27" t="s">
        <v>304</v>
      </c>
      <c r="C412" s="64">
        <v>409</v>
      </c>
      <c r="D412" s="69">
        <v>326477</v>
      </c>
      <c r="E412" s="28">
        <v>17800</v>
      </c>
      <c r="F412" s="29">
        <f t="shared" si="42"/>
        <v>7501.634438202247</v>
      </c>
      <c r="G412" s="30">
        <f t="shared" si="43"/>
        <v>0.00037054689764314354</v>
      </c>
      <c r="H412" s="7">
        <f t="shared" si="44"/>
        <v>18.341404494382022</v>
      </c>
      <c r="I412" s="7">
        <f t="shared" si="48"/>
        <v>3411.634438202247</v>
      </c>
      <c r="J412" s="7">
        <f t="shared" si="45"/>
        <v>3411.634438202247</v>
      </c>
      <c r="K412" s="7">
        <f t="shared" si="46"/>
        <v>0.00047652108315605955</v>
      </c>
      <c r="L412" s="31">
        <f>$B$509*G412</f>
        <v>16816.488947361286</v>
      </c>
      <c r="M412" s="10">
        <f>$G$509*K412</f>
        <v>7312.560259860206</v>
      </c>
      <c r="N412" s="32">
        <f t="shared" si="47"/>
        <v>24129.04920722149</v>
      </c>
    </row>
    <row r="413" spans="1:14" s="4" customFormat="1" ht="12.75">
      <c r="A413" s="26" t="s">
        <v>497</v>
      </c>
      <c r="B413" s="27" t="s">
        <v>305</v>
      </c>
      <c r="C413" s="64">
        <v>396</v>
      </c>
      <c r="D413" s="69">
        <v>308843</v>
      </c>
      <c r="E413" s="28">
        <v>18100</v>
      </c>
      <c r="F413" s="29">
        <f t="shared" si="42"/>
        <v>6757.007071823205</v>
      </c>
      <c r="G413" s="30">
        <f t="shared" si="43"/>
        <v>0.00033376566512842475</v>
      </c>
      <c r="H413" s="7">
        <f t="shared" si="44"/>
        <v>17.06314917127072</v>
      </c>
      <c r="I413" s="7">
        <f t="shared" si="48"/>
        <v>2797.007071823205</v>
      </c>
      <c r="J413" s="7">
        <f t="shared" si="45"/>
        <v>2797.007071823205</v>
      </c>
      <c r="K413" s="7">
        <f t="shared" si="46"/>
        <v>0.0003906728178540387</v>
      </c>
      <c r="L413" s="31">
        <f>$B$509*G413</f>
        <v>15147.25033279387</v>
      </c>
      <c r="M413" s="10">
        <f>$G$509*K413</f>
        <v>5995.156612013841</v>
      </c>
      <c r="N413" s="32">
        <f t="shared" si="47"/>
        <v>21142.406944807713</v>
      </c>
    </row>
    <row r="414" spans="1:14" s="4" customFormat="1" ht="12.75">
      <c r="A414" s="26" t="s">
        <v>490</v>
      </c>
      <c r="B414" s="27" t="s">
        <v>97</v>
      </c>
      <c r="C414" s="64">
        <v>9874</v>
      </c>
      <c r="D414" s="69">
        <v>11507627</v>
      </c>
      <c r="E414" s="28">
        <v>978750</v>
      </c>
      <c r="F414" s="29">
        <f t="shared" si="42"/>
        <v>116093.29144112389</v>
      </c>
      <c r="G414" s="30">
        <f t="shared" si="43"/>
        <v>0.005734484842612372</v>
      </c>
      <c r="H414" s="7">
        <f t="shared" si="44"/>
        <v>11.75747330779055</v>
      </c>
      <c r="I414" s="7">
        <f t="shared" si="48"/>
        <v>17353.291441123885</v>
      </c>
      <c r="J414" s="7">
        <f t="shared" si="45"/>
        <v>17353.291441123885</v>
      </c>
      <c r="K414" s="7">
        <f t="shared" si="46"/>
        <v>0.002423826287263231</v>
      </c>
      <c r="L414" s="31">
        <f>$B$509*G414</f>
        <v>260247.49252515065</v>
      </c>
      <c r="M414" s="10">
        <f>$G$509*K414</f>
        <v>37195.3653501642</v>
      </c>
      <c r="N414" s="32">
        <f t="shared" si="47"/>
        <v>297442.85787531483</v>
      </c>
    </row>
    <row r="415" spans="1:14" s="4" customFormat="1" ht="12.75">
      <c r="A415" s="26" t="s">
        <v>500</v>
      </c>
      <c r="B415" s="27" t="s">
        <v>370</v>
      </c>
      <c r="C415" s="64">
        <v>640</v>
      </c>
      <c r="D415" s="69">
        <v>606929</v>
      </c>
      <c r="E415" s="28">
        <v>34000</v>
      </c>
      <c r="F415" s="29">
        <f t="shared" si="42"/>
        <v>11424.54588235294</v>
      </c>
      <c r="G415" s="30">
        <f t="shared" si="43"/>
        <v>0.0005643210247795201</v>
      </c>
      <c r="H415" s="7">
        <f t="shared" si="44"/>
        <v>17.85085294117647</v>
      </c>
      <c r="I415" s="7">
        <f t="shared" si="48"/>
        <v>5024.545882352941</v>
      </c>
      <c r="J415" s="7">
        <f t="shared" si="45"/>
        <v>5024.545882352941</v>
      </c>
      <c r="K415" s="7">
        <f t="shared" si="46"/>
        <v>0.000701804982214863</v>
      </c>
      <c r="L415" s="31">
        <f>$B$509*G415</f>
        <v>25610.518766527828</v>
      </c>
      <c r="M415" s="10">
        <f>$G$509*K415</f>
        <v>10769.704436006226</v>
      </c>
      <c r="N415" s="32">
        <f t="shared" si="47"/>
        <v>36380.223202534056</v>
      </c>
    </row>
    <row r="416" spans="1:14" s="4" customFormat="1" ht="12.75">
      <c r="A416" s="26" t="s">
        <v>497</v>
      </c>
      <c r="B416" s="27" t="s">
        <v>306</v>
      </c>
      <c r="C416" s="64">
        <v>1202</v>
      </c>
      <c r="D416" s="69">
        <v>1179201</v>
      </c>
      <c r="E416" s="28">
        <v>78250</v>
      </c>
      <c r="F416" s="29">
        <f t="shared" si="42"/>
        <v>18113.732932907347</v>
      </c>
      <c r="G416" s="30">
        <f t="shared" si="43"/>
        <v>0.000894736686827114</v>
      </c>
      <c r="H416" s="7">
        <f t="shared" si="44"/>
        <v>15.069661341853035</v>
      </c>
      <c r="I416" s="7">
        <f t="shared" si="48"/>
        <v>6093.732932907348</v>
      </c>
      <c r="J416" s="7">
        <f t="shared" si="45"/>
        <v>6093.732932907348</v>
      </c>
      <c r="K416" s="7">
        <f t="shared" si="46"/>
        <v>0.0008511440103714358</v>
      </c>
      <c r="L416" s="31">
        <f>$B$509*G416</f>
        <v>40605.73627934469</v>
      </c>
      <c r="M416" s="10">
        <f>$G$509*K416</f>
        <v>13061.419705582775</v>
      </c>
      <c r="N416" s="32">
        <f t="shared" si="47"/>
        <v>53667.15598492746</v>
      </c>
    </row>
    <row r="417" spans="1:14" s="4" customFormat="1" ht="12.75">
      <c r="A417" s="26" t="s">
        <v>502</v>
      </c>
      <c r="B417" s="27" t="s">
        <v>432</v>
      </c>
      <c r="C417" s="64">
        <v>1131</v>
      </c>
      <c r="D417" s="69">
        <v>2672378</v>
      </c>
      <c r="E417" s="28">
        <v>180250</v>
      </c>
      <c r="F417" s="29">
        <f t="shared" si="42"/>
        <v>16768.152665742025</v>
      </c>
      <c r="G417" s="30">
        <f t="shared" si="43"/>
        <v>0.000828271092210985</v>
      </c>
      <c r="H417" s="7">
        <f t="shared" si="44"/>
        <v>14.825952843273232</v>
      </c>
      <c r="I417" s="7">
        <f t="shared" si="48"/>
        <v>5458.152665742025</v>
      </c>
      <c r="J417" s="7">
        <f t="shared" si="45"/>
        <v>5458.152665742025</v>
      </c>
      <c r="K417" s="7">
        <f t="shared" si="46"/>
        <v>0.0007623691422463994</v>
      </c>
      <c r="L417" s="31">
        <f>$B$509*G417</f>
        <v>37589.335536682556</v>
      </c>
      <c r="M417" s="10">
        <f>$G$509*K417</f>
        <v>11699.105223239358</v>
      </c>
      <c r="N417" s="32">
        <f t="shared" si="47"/>
        <v>49288.44075992191</v>
      </c>
    </row>
    <row r="418" spans="1:14" s="4" customFormat="1" ht="12.75">
      <c r="A418" s="9" t="s">
        <v>489</v>
      </c>
      <c r="B418" s="27" t="s">
        <v>67</v>
      </c>
      <c r="C418" s="8">
        <v>253</v>
      </c>
      <c r="D418" s="70">
        <v>272373</v>
      </c>
      <c r="E418" s="28">
        <v>16150</v>
      </c>
      <c r="F418" s="29">
        <f t="shared" si="42"/>
        <v>4266.895913312694</v>
      </c>
      <c r="G418" s="30">
        <f t="shared" si="43"/>
        <v>0.00021076540802795107</v>
      </c>
      <c r="H418" s="7">
        <f t="shared" si="44"/>
        <v>16.865201238390092</v>
      </c>
      <c r="I418" s="7">
        <f t="shared" si="48"/>
        <v>1736.8959133126934</v>
      </c>
      <c r="J418" s="7">
        <f t="shared" si="45"/>
        <v>1736.8959133126934</v>
      </c>
      <c r="K418" s="7">
        <f t="shared" si="46"/>
        <v>0.0002426014676933662</v>
      </c>
      <c r="L418" s="31">
        <f>$B$509*G418</f>
        <v>9565.143244031458</v>
      </c>
      <c r="M418" s="10">
        <f>$G$509*K418</f>
        <v>3722.8947770549657</v>
      </c>
      <c r="N418" s="32">
        <f t="shared" si="47"/>
        <v>13288.038021086424</v>
      </c>
    </row>
    <row r="419" spans="1:14" s="4" customFormat="1" ht="12.75">
      <c r="A419" s="26" t="s">
        <v>501</v>
      </c>
      <c r="B419" s="27" t="s">
        <v>391</v>
      </c>
      <c r="C419" s="64">
        <v>1591</v>
      </c>
      <c r="D419" s="69">
        <v>2981944</v>
      </c>
      <c r="E419" s="28">
        <v>204550</v>
      </c>
      <c r="F419" s="29">
        <f t="shared" si="42"/>
        <v>23193.707670496213</v>
      </c>
      <c r="G419" s="30">
        <f t="shared" si="43"/>
        <v>0.0011456645205713295</v>
      </c>
      <c r="H419" s="7">
        <f t="shared" si="44"/>
        <v>14.578068931801516</v>
      </c>
      <c r="I419" s="7">
        <f t="shared" si="48"/>
        <v>7283.707670496212</v>
      </c>
      <c r="J419" s="7">
        <f t="shared" si="45"/>
        <v>7283.707670496212</v>
      </c>
      <c r="K419" s="7">
        <f t="shared" si="46"/>
        <v>0.0010173540956415908</v>
      </c>
      <c r="L419" s="31">
        <f>$B$509*G419</f>
        <v>51993.56645572558</v>
      </c>
      <c r="M419" s="10">
        <f>$G$509*K419</f>
        <v>15612.033534218903</v>
      </c>
      <c r="N419" s="32">
        <f t="shared" si="47"/>
        <v>67605.59998994449</v>
      </c>
    </row>
    <row r="420" spans="1:14" s="4" customFormat="1" ht="12.75">
      <c r="A420" s="26" t="s">
        <v>496</v>
      </c>
      <c r="B420" s="27" t="s">
        <v>247</v>
      </c>
      <c r="C420" s="64">
        <v>236</v>
      </c>
      <c r="D420" s="69">
        <v>512501</v>
      </c>
      <c r="E420" s="28">
        <v>75250</v>
      </c>
      <c r="F420" s="29">
        <f t="shared" si="42"/>
        <v>1607.3121063122924</v>
      </c>
      <c r="G420" s="30">
        <f t="shared" si="43"/>
        <v>7.939396666748495E-05</v>
      </c>
      <c r="H420" s="7">
        <f t="shared" si="44"/>
        <v>6.810644518272425</v>
      </c>
      <c r="I420" s="7">
        <f t="shared" si="48"/>
        <v>-752.6878936877077</v>
      </c>
      <c r="J420" s="7">
        <f t="shared" si="45"/>
        <v>0</v>
      </c>
      <c r="K420" s="7">
        <f t="shared" si="46"/>
        <v>0</v>
      </c>
      <c r="L420" s="31">
        <f>$B$509*G420</f>
        <v>3603.1276241765495</v>
      </c>
      <c r="M420" s="10">
        <f>$G$509*K420</f>
        <v>0</v>
      </c>
      <c r="N420" s="32">
        <f t="shared" si="47"/>
        <v>3603.1276241765495</v>
      </c>
    </row>
    <row r="421" spans="1:14" s="4" customFormat="1" ht="12.75">
      <c r="A421" s="26" t="s">
        <v>492</v>
      </c>
      <c r="B421" s="27" t="s">
        <v>148</v>
      </c>
      <c r="C421" s="64">
        <v>1043</v>
      </c>
      <c r="D421" s="69">
        <v>2864236</v>
      </c>
      <c r="E421" s="28">
        <v>285200</v>
      </c>
      <c r="F421" s="29">
        <f t="shared" si="42"/>
        <v>10474.748064516129</v>
      </c>
      <c r="G421" s="30">
        <f t="shared" si="43"/>
        <v>0.00051740529758874</v>
      </c>
      <c r="H421" s="7">
        <f t="shared" si="44"/>
        <v>10.042903225806452</v>
      </c>
      <c r="I421" s="7">
        <f t="shared" si="48"/>
        <v>44.74806451612909</v>
      </c>
      <c r="J421" s="7">
        <f t="shared" si="45"/>
        <v>44.74806451612909</v>
      </c>
      <c r="K421" s="7">
        <f t="shared" si="46"/>
        <v>6.250199591606708E-06</v>
      </c>
      <c r="L421" s="31">
        <f>$B$509*G421</f>
        <v>23481.347498924933</v>
      </c>
      <c r="M421" s="10">
        <f>$G$509*K421</f>
        <v>95.91382787738992</v>
      </c>
      <c r="N421" s="32">
        <f t="shared" si="47"/>
        <v>23577.261326802323</v>
      </c>
    </row>
    <row r="422" spans="1:14" s="4" customFormat="1" ht="12.75">
      <c r="A422" s="26" t="s">
        <v>496</v>
      </c>
      <c r="B422" s="27" t="s">
        <v>248</v>
      </c>
      <c r="C422" s="64">
        <v>385</v>
      </c>
      <c r="D422" s="69">
        <v>588567</v>
      </c>
      <c r="E422" s="28">
        <v>45500</v>
      </c>
      <c r="F422" s="29">
        <f t="shared" si="42"/>
        <v>4980.182307692307</v>
      </c>
      <c r="G422" s="30">
        <f t="shared" si="43"/>
        <v>0.00024599853792061087</v>
      </c>
      <c r="H422" s="7">
        <f t="shared" si="44"/>
        <v>12.935538461538462</v>
      </c>
      <c r="I422" s="7">
        <f t="shared" si="48"/>
        <v>1130.1823076923079</v>
      </c>
      <c r="J422" s="7">
        <f t="shared" si="45"/>
        <v>1130.1823076923079</v>
      </c>
      <c r="K422" s="7">
        <f t="shared" si="46"/>
        <v>0.00015785855934469467</v>
      </c>
      <c r="L422" s="31">
        <f>$B$509*G422</f>
        <v>11164.124488212497</v>
      </c>
      <c r="M422" s="10">
        <f>$G$509*K422</f>
        <v>2422.4536301676103</v>
      </c>
      <c r="N422" s="32">
        <f t="shared" si="47"/>
        <v>13586.578118380108</v>
      </c>
    </row>
    <row r="423" spans="1:14" s="4" customFormat="1" ht="12.75">
      <c r="A423" s="26" t="s">
        <v>491</v>
      </c>
      <c r="B423" s="27" t="s">
        <v>116</v>
      </c>
      <c r="C423" s="65">
        <v>1213</v>
      </c>
      <c r="D423" s="69">
        <v>996969</v>
      </c>
      <c r="E423" s="28">
        <v>82800</v>
      </c>
      <c r="F423" s="29">
        <f t="shared" si="42"/>
        <v>14605.355036231884</v>
      </c>
      <c r="G423" s="30">
        <f t="shared" si="43"/>
        <v>0.000721438646769004</v>
      </c>
      <c r="H423" s="7">
        <f t="shared" si="44"/>
        <v>12.040688405797102</v>
      </c>
      <c r="I423" s="7">
        <f t="shared" si="48"/>
        <v>2475.3550362318847</v>
      </c>
      <c r="J423" s="7">
        <f t="shared" si="45"/>
        <v>2475.3550362318847</v>
      </c>
      <c r="K423" s="7">
        <f t="shared" si="46"/>
        <v>0.00034574597144780567</v>
      </c>
      <c r="L423" s="31">
        <f>$B$509*G423</f>
        <v>32740.97045949111</v>
      </c>
      <c r="M423" s="10">
        <f>$G$509*K423</f>
        <v>5305.7216987563515</v>
      </c>
      <c r="N423" s="32">
        <f t="shared" si="47"/>
        <v>38046.69215824746</v>
      </c>
    </row>
    <row r="424" spans="1:14" s="4" customFormat="1" ht="12.75">
      <c r="A424" s="26" t="s">
        <v>492</v>
      </c>
      <c r="B424" s="27" t="s">
        <v>149</v>
      </c>
      <c r="C424" s="64">
        <v>1236</v>
      </c>
      <c r="D424" s="69">
        <v>2049632</v>
      </c>
      <c r="E424" s="28">
        <v>171900</v>
      </c>
      <c r="F424" s="29">
        <f t="shared" si="42"/>
        <v>14737.319092495636</v>
      </c>
      <c r="G424" s="30">
        <f t="shared" si="43"/>
        <v>0.0007279570757929405</v>
      </c>
      <c r="H424" s="7">
        <f t="shared" si="44"/>
        <v>11.923397324025597</v>
      </c>
      <c r="I424" s="7">
        <f t="shared" si="48"/>
        <v>2377.319092495638</v>
      </c>
      <c r="J424" s="7">
        <f t="shared" si="45"/>
        <v>2377.319092495638</v>
      </c>
      <c r="K424" s="7">
        <f t="shared" si="46"/>
        <v>0.0003320527710350323</v>
      </c>
      <c r="L424" s="31">
        <f>$B$509*G424</f>
        <v>33036.795604249855</v>
      </c>
      <c r="M424" s="10">
        <f>$G$509*K424</f>
        <v>5095.589646454367</v>
      </c>
      <c r="N424" s="32">
        <f t="shared" si="47"/>
        <v>38132.385250704225</v>
      </c>
    </row>
    <row r="425" spans="1:14" s="4" customFormat="1" ht="12.75">
      <c r="A425" s="26" t="s">
        <v>496</v>
      </c>
      <c r="B425" s="27" t="s">
        <v>249</v>
      </c>
      <c r="C425" s="64">
        <v>939</v>
      </c>
      <c r="D425" s="69">
        <v>1095904</v>
      </c>
      <c r="E425" s="28">
        <v>64950</v>
      </c>
      <c r="F425" s="29">
        <f t="shared" si="42"/>
        <v>15843.78531177829</v>
      </c>
      <c r="G425" s="30">
        <f t="shared" si="43"/>
        <v>0.000782611515206064</v>
      </c>
      <c r="H425" s="7">
        <f t="shared" si="44"/>
        <v>16.873040800615858</v>
      </c>
      <c r="I425" s="7">
        <f t="shared" si="48"/>
        <v>6453.785311778291</v>
      </c>
      <c r="J425" s="7">
        <f t="shared" si="45"/>
        <v>6453.785311778291</v>
      </c>
      <c r="K425" s="7">
        <f t="shared" si="46"/>
        <v>0.0009014344364649499</v>
      </c>
      <c r="L425" s="31">
        <f>$B$509*G425</f>
        <v>35517.17199428553</v>
      </c>
      <c r="M425" s="10">
        <f>$G$509*K425</f>
        <v>13833.162623791559</v>
      </c>
      <c r="N425" s="32">
        <f t="shared" si="47"/>
        <v>49350.33461807709</v>
      </c>
    </row>
    <row r="426" spans="1:14" s="4" customFormat="1" ht="12.75">
      <c r="A426" s="26" t="s">
        <v>492</v>
      </c>
      <c r="B426" s="27" t="s">
        <v>150</v>
      </c>
      <c r="C426" s="64">
        <v>1466</v>
      </c>
      <c r="D426" s="69">
        <v>2340850</v>
      </c>
      <c r="E426" s="28">
        <v>332650</v>
      </c>
      <c r="F426" s="29">
        <f t="shared" si="42"/>
        <v>10316.206523372914</v>
      </c>
      <c r="G426" s="30">
        <f t="shared" si="43"/>
        <v>0.0005095740607160113</v>
      </c>
      <c r="H426" s="7">
        <f t="shared" si="44"/>
        <v>7.036975800390801</v>
      </c>
      <c r="I426" s="7">
        <f t="shared" si="48"/>
        <v>-4343.793476627086</v>
      </c>
      <c r="J426" s="7">
        <f t="shared" si="45"/>
        <v>0</v>
      </c>
      <c r="K426" s="7">
        <f t="shared" si="46"/>
        <v>0</v>
      </c>
      <c r="L426" s="31">
        <f>$B$509*G426</f>
        <v>23125.943340498437</v>
      </c>
      <c r="M426" s="10">
        <f>$G$509*K426</f>
        <v>0</v>
      </c>
      <c r="N426" s="32">
        <f t="shared" si="47"/>
        <v>23125.943340498437</v>
      </c>
    </row>
    <row r="427" spans="1:14" s="4" customFormat="1" ht="12.75">
      <c r="A427" s="26" t="s">
        <v>492</v>
      </c>
      <c r="B427" s="27" t="s">
        <v>151</v>
      </c>
      <c r="C427" s="64">
        <v>332</v>
      </c>
      <c r="D427" s="69">
        <v>1512848</v>
      </c>
      <c r="E427" s="28">
        <v>162050</v>
      </c>
      <c r="F427" s="29">
        <f t="shared" si="42"/>
        <v>3099.447923480407</v>
      </c>
      <c r="G427" s="30">
        <f t="shared" si="43"/>
        <v>0.00015309874426877324</v>
      </c>
      <c r="H427" s="7">
        <f t="shared" si="44"/>
        <v>9.33568651650725</v>
      </c>
      <c r="I427" s="7">
        <f t="shared" si="48"/>
        <v>-220.55207651959293</v>
      </c>
      <c r="J427" s="7">
        <f t="shared" si="45"/>
        <v>0</v>
      </c>
      <c r="K427" s="7">
        <f t="shared" si="46"/>
        <v>0</v>
      </c>
      <c r="L427" s="31">
        <f>$B$509*G427</f>
        <v>6948.063409048369</v>
      </c>
      <c r="M427" s="10">
        <f>$G$509*K427</f>
        <v>0</v>
      </c>
      <c r="N427" s="32">
        <f t="shared" si="47"/>
        <v>6948.063409048369</v>
      </c>
    </row>
    <row r="428" spans="1:14" s="4" customFormat="1" ht="12.75">
      <c r="A428" s="26" t="s">
        <v>501</v>
      </c>
      <c r="B428" s="27" t="s">
        <v>392</v>
      </c>
      <c r="C428" s="64">
        <v>1388</v>
      </c>
      <c r="D428" s="69">
        <v>1628532</v>
      </c>
      <c r="E428" s="28">
        <v>111650</v>
      </c>
      <c r="F428" s="29">
        <f t="shared" si="42"/>
        <v>20245.431401701746</v>
      </c>
      <c r="G428" s="30">
        <f t="shared" si="43"/>
        <v>0.001000032974033519</v>
      </c>
      <c r="H428" s="7">
        <f t="shared" si="44"/>
        <v>14.586045678459472</v>
      </c>
      <c r="I428" s="7">
        <f t="shared" si="48"/>
        <v>6365.431401701747</v>
      </c>
      <c r="J428" s="7">
        <f t="shared" si="45"/>
        <v>6365.431401701747</v>
      </c>
      <c r="K428" s="7">
        <f t="shared" si="46"/>
        <v>0.0008890935770635734</v>
      </c>
      <c r="L428" s="31">
        <f>$B$509*G428</f>
        <v>45384.386056922864</v>
      </c>
      <c r="M428" s="10">
        <f>$G$509*K428</f>
        <v>13643.783221240605</v>
      </c>
      <c r="N428" s="32">
        <f t="shared" si="47"/>
        <v>59028.16927816347</v>
      </c>
    </row>
    <row r="429" spans="1:14" s="4" customFormat="1" ht="12.75">
      <c r="A429" s="26" t="s">
        <v>496</v>
      </c>
      <c r="B429" s="27" t="s">
        <v>250</v>
      </c>
      <c r="C429" s="64">
        <v>391</v>
      </c>
      <c r="D429" s="69">
        <v>1113519</v>
      </c>
      <c r="E429" s="28">
        <v>83200</v>
      </c>
      <c r="F429" s="29">
        <f t="shared" si="42"/>
        <v>5233.003954326923</v>
      </c>
      <c r="G429" s="30">
        <f t="shared" si="43"/>
        <v>0.0002584867866601667</v>
      </c>
      <c r="H429" s="7">
        <f t="shared" si="44"/>
        <v>13.383641826923077</v>
      </c>
      <c r="I429" s="7">
        <f t="shared" si="48"/>
        <v>1323.003954326923</v>
      </c>
      <c r="J429" s="7">
        <f t="shared" si="45"/>
        <v>1323.003954326923</v>
      </c>
      <c r="K429" s="7">
        <f t="shared" si="46"/>
        <v>0.0001847909817875516</v>
      </c>
      <c r="L429" s="31">
        <f>$B$509*G429</f>
        <v>11730.877302057097</v>
      </c>
      <c r="M429" s="10">
        <f>$G$509*K429</f>
        <v>2835.7511085352226</v>
      </c>
      <c r="N429" s="32">
        <f t="shared" si="47"/>
        <v>14566.628410592319</v>
      </c>
    </row>
    <row r="430" spans="1:14" s="4" customFormat="1" ht="12.75">
      <c r="A430" s="26" t="s">
        <v>502</v>
      </c>
      <c r="B430" s="27" t="s">
        <v>433</v>
      </c>
      <c r="C430" s="64">
        <v>64</v>
      </c>
      <c r="D430" s="69">
        <v>84052</v>
      </c>
      <c r="E430" s="28">
        <v>6800</v>
      </c>
      <c r="F430" s="29">
        <f t="shared" si="42"/>
        <v>791.0776470588236</v>
      </c>
      <c r="G430" s="30">
        <f t="shared" si="43"/>
        <v>3.9075666819980785E-05</v>
      </c>
      <c r="H430" s="7">
        <f t="shared" si="44"/>
        <v>12.360588235294118</v>
      </c>
      <c r="I430" s="7">
        <f t="shared" si="48"/>
        <v>151.07764705882357</v>
      </c>
      <c r="J430" s="7">
        <f t="shared" si="45"/>
        <v>151.07764705882357</v>
      </c>
      <c r="K430" s="7">
        <f t="shared" si="46"/>
        <v>2.1101816540190436E-05</v>
      </c>
      <c r="L430" s="31">
        <f>$B$509*G430</f>
        <v>1773.366673337571</v>
      </c>
      <c r="M430" s="10">
        <f>$G$509*K430</f>
        <v>323.8226187614909</v>
      </c>
      <c r="N430" s="32">
        <f t="shared" si="47"/>
        <v>2097.1892920990617</v>
      </c>
    </row>
    <row r="431" spans="1:14" s="4" customFormat="1" ht="12.75">
      <c r="A431" s="26" t="s">
        <v>491</v>
      </c>
      <c r="B431" s="27" t="s">
        <v>117</v>
      </c>
      <c r="C431" s="65">
        <v>528</v>
      </c>
      <c r="D431" s="69">
        <v>544339</v>
      </c>
      <c r="E431" s="28">
        <v>42050</v>
      </c>
      <c r="F431" s="29">
        <f t="shared" si="42"/>
        <v>6834.981973840666</v>
      </c>
      <c r="G431" s="30">
        <f t="shared" si="43"/>
        <v>0.0003376172735045219</v>
      </c>
      <c r="H431" s="7">
        <f t="shared" si="44"/>
        <v>12.945041617122474</v>
      </c>
      <c r="I431" s="7">
        <f t="shared" si="48"/>
        <v>1554.9819738406661</v>
      </c>
      <c r="J431" s="7">
        <f t="shared" si="45"/>
        <v>1554.9819738406661</v>
      </c>
      <c r="K431" s="7">
        <f t="shared" si="46"/>
        <v>0.00021719258258313286</v>
      </c>
      <c r="L431" s="31">
        <f>$B$509*G431</f>
        <v>15322.047450508722</v>
      </c>
      <c r="M431" s="10">
        <f>$G$509*K431</f>
        <v>3332.977079659832</v>
      </c>
      <c r="N431" s="32">
        <f t="shared" si="47"/>
        <v>18655.024530168554</v>
      </c>
    </row>
    <row r="432" spans="1:14" s="4" customFormat="1" ht="12.75">
      <c r="A432" s="26" t="s">
        <v>500</v>
      </c>
      <c r="B432" s="27" t="s">
        <v>371</v>
      </c>
      <c r="C432" s="64">
        <v>37</v>
      </c>
      <c r="D432" s="69">
        <v>327785</v>
      </c>
      <c r="E432" s="28">
        <v>44950</v>
      </c>
      <c r="F432" s="29">
        <f t="shared" si="42"/>
        <v>269.8119021134594</v>
      </c>
      <c r="G432" s="30">
        <f t="shared" si="43"/>
        <v>1.3327490708717797E-05</v>
      </c>
      <c r="H432" s="7">
        <f t="shared" si="44"/>
        <v>7.292213570634038</v>
      </c>
      <c r="I432" s="7">
        <f t="shared" si="48"/>
        <v>-100.18809788654059</v>
      </c>
      <c r="J432" s="7">
        <f t="shared" si="45"/>
        <v>0</v>
      </c>
      <c r="K432" s="7">
        <f t="shared" si="46"/>
        <v>0</v>
      </c>
      <c r="L432" s="31">
        <f>$B$509*G432</f>
        <v>604.8400394787656</v>
      </c>
      <c r="M432" s="10">
        <f>$G$509*K432</f>
        <v>0</v>
      </c>
      <c r="N432" s="32">
        <f t="shared" si="47"/>
        <v>604.8400394787656</v>
      </c>
    </row>
    <row r="433" spans="1:14" s="4" customFormat="1" ht="12.75">
      <c r="A433" s="26" t="s">
        <v>494</v>
      </c>
      <c r="B433" s="27" t="s">
        <v>197</v>
      </c>
      <c r="C433" s="64">
        <v>2781</v>
      </c>
      <c r="D433" s="69">
        <v>5465319</v>
      </c>
      <c r="E433" s="28">
        <v>327700</v>
      </c>
      <c r="F433" s="29">
        <f t="shared" si="42"/>
        <v>46380.9952364968</v>
      </c>
      <c r="G433" s="30">
        <f t="shared" si="43"/>
        <v>0.00229101191694486</v>
      </c>
      <c r="H433" s="7">
        <f t="shared" si="44"/>
        <v>16.677812023191944</v>
      </c>
      <c r="I433" s="7">
        <f t="shared" si="48"/>
        <v>18570.995236496794</v>
      </c>
      <c r="J433" s="7">
        <f t="shared" si="45"/>
        <v>18570.995236496794</v>
      </c>
      <c r="K433" s="7">
        <f t="shared" si="46"/>
        <v>0.0025939094371566617</v>
      </c>
      <c r="L433" s="31">
        <f>$B$509*G433</f>
        <v>103972.74089899294</v>
      </c>
      <c r="M433" s="10">
        <f>$G$509*K433</f>
        <v>39805.41415334638</v>
      </c>
      <c r="N433" s="32">
        <f t="shared" si="47"/>
        <v>143778.1550523393</v>
      </c>
    </row>
    <row r="434" spans="1:14" s="4" customFormat="1" ht="12.75">
      <c r="A434" s="26" t="s">
        <v>501</v>
      </c>
      <c r="B434" s="27" t="s">
        <v>393</v>
      </c>
      <c r="C434" s="64">
        <v>890</v>
      </c>
      <c r="D434" s="69">
        <v>587101</v>
      </c>
      <c r="E434" s="28">
        <v>48300</v>
      </c>
      <c r="F434" s="29">
        <f t="shared" si="42"/>
        <v>10818.21718426501</v>
      </c>
      <c r="G434" s="30">
        <f t="shared" si="43"/>
        <v>0.0005343711225443039</v>
      </c>
      <c r="H434" s="7">
        <f t="shared" si="44"/>
        <v>12.155300207039337</v>
      </c>
      <c r="I434" s="7">
        <f t="shared" si="48"/>
        <v>1918.21718426501</v>
      </c>
      <c r="J434" s="7">
        <f t="shared" si="45"/>
        <v>1918.21718426501</v>
      </c>
      <c r="K434" s="7">
        <f t="shared" si="46"/>
        <v>0.0002679275716469191</v>
      </c>
      <c r="L434" s="31">
        <f>$B$509*G434</f>
        <v>24251.305659856214</v>
      </c>
      <c r="M434" s="10">
        <f>$G$509*K434</f>
        <v>4111.542137799731</v>
      </c>
      <c r="N434" s="32">
        <f t="shared" si="47"/>
        <v>28362.847797655944</v>
      </c>
    </row>
    <row r="435" spans="1:14" s="4" customFormat="1" ht="12.75">
      <c r="A435" s="26" t="s">
        <v>502</v>
      </c>
      <c r="B435" s="27" t="s">
        <v>434</v>
      </c>
      <c r="C435" s="64">
        <v>237</v>
      </c>
      <c r="D435" s="69">
        <v>236275</v>
      </c>
      <c r="E435" s="28">
        <v>18750</v>
      </c>
      <c r="F435" s="29">
        <f t="shared" si="42"/>
        <v>2986.516</v>
      </c>
      <c r="G435" s="30">
        <f t="shared" si="43"/>
        <v>0.00014752041674091703</v>
      </c>
      <c r="H435" s="7">
        <f t="shared" si="44"/>
        <v>12.601333333333333</v>
      </c>
      <c r="I435" s="7">
        <f t="shared" si="48"/>
        <v>616.5159999999998</v>
      </c>
      <c r="J435" s="7">
        <f t="shared" si="45"/>
        <v>616.5159999999998</v>
      </c>
      <c r="K435" s="7">
        <f t="shared" si="46"/>
        <v>8.611206078041859E-05</v>
      </c>
      <c r="L435" s="31">
        <f>$B$509*G435</f>
        <v>6694.902786699029</v>
      </c>
      <c r="M435" s="10">
        <f>$G$509*K435</f>
        <v>1321.451780028231</v>
      </c>
      <c r="N435" s="32">
        <f t="shared" si="47"/>
        <v>8016.35456672726</v>
      </c>
    </row>
    <row r="436" spans="1:14" s="4" customFormat="1" ht="12.75">
      <c r="A436" s="26" t="s">
        <v>499</v>
      </c>
      <c r="B436" s="27" t="s">
        <v>338</v>
      </c>
      <c r="C436" s="64">
        <v>8784</v>
      </c>
      <c r="D436" s="69">
        <v>12862902</v>
      </c>
      <c r="E436" s="28">
        <v>783200</v>
      </c>
      <c r="F436" s="29">
        <f t="shared" si="42"/>
        <v>144264.21242083758</v>
      </c>
      <c r="G436" s="30">
        <f t="shared" si="43"/>
        <v>0.007126001245974285</v>
      </c>
      <c r="H436" s="7">
        <f t="shared" si="44"/>
        <v>16.423521450459653</v>
      </c>
      <c r="I436" s="7">
        <f t="shared" si="48"/>
        <v>56424.21242083759</v>
      </c>
      <c r="J436" s="7">
        <f t="shared" si="45"/>
        <v>56424.21242083759</v>
      </c>
      <c r="K436" s="7">
        <f t="shared" si="46"/>
        <v>0.007881069119812652</v>
      </c>
      <c r="L436" s="31">
        <f>$B$509*G436</f>
        <v>323398.5278355134</v>
      </c>
      <c r="M436" s="10">
        <f>$G$509*K436</f>
        <v>120940.6989278573</v>
      </c>
      <c r="N436" s="32">
        <f t="shared" si="47"/>
        <v>444339.2267633707</v>
      </c>
    </row>
    <row r="437" spans="1:14" s="4" customFormat="1" ht="12.75">
      <c r="A437" s="26" t="s">
        <v>492</v>
      </c>
      <c r="B437" s="27" t="s">
        <v>152</v>
      </c>
      <c r="C437" s="64">
        <v>1563</v>
      </c>
      <c r="D437" s="69">
        <v>4017068</v>
      </c>
      <c r="E437" s="28">
        <v>518500</v>
      </c>
      <c r="F437" s="29">
        <f t="shared" si="42"/>
        <v>12109.310094503375</v>
      </c>
      <c r="G437" s="30">
        <f t="shared" si="43"/>
        <v>0.0005981452875478086</v>
      </c>
      <c r="H437" s="7">
        <f t="shared" si="44"/>
        <v>7.747479267116683</v>
      </c>
      <c r="I437" s="7">
        <f t="shared" si="48"/>
        <v>-3520.6899054966248</v>
      </c>
      <c r="J437" s="7">
        <f t="shared" si="45"/>
        <v>0</v>
      </c>
      <c r="K437" s="7">
        <f t="shared" si="46"/>
        <v>0</v>
      </c>
      <c r="L437" s="31">
        <f>$B$509*G437</f>
        <v>27145.561549542454</v>
      </c>
      <c r="M437" s="10">
        <f>$G$509*K437</f>
        <v>0</v>
      </c>
      <c r="N437" s="32">
        <f t="shared" si="47"/>
        <v>27145.561549542454</v>
      </c>
    </row>
    <row r="438" spans="1:14" s="4" customFormat="1" ht="12.75">
      <c r="A438" s="26" t="s">
        <v>492</v>
      </c>
      <c r="B438" s="27" t="s">
        <v>153</v>
      </c>
      <c r="C438" s="64">
        <v>1481</v>
      </c>
      <c r="D438" s="69">
        <v>3099898</v>
      </c>
      <c r="E438" s="28">
        <v>283200</v>
      </c>
      <c r="F438" s="29">
        <f t="shared" si="42"/>
        <v>16210.97788841808</v>
      </c>
      <c r="G438" s="30">
        <f t="shared" si="43"/>
        <v>0.0008007491719037253</v>
      </c>
      <c r="H438" s="7">
        <f t="shared" si="44"/>
        <v>10.945967514124293</v>
      </c>
      <c r="I438" s="7">
        <f t="shared" si="48"/>
        <v>1400.9778884180778</v>
      </c>
      <c r="J438" s="7">
        <f t="shared" si="45"/>
        <v>1400.9778884180778</v>
      </c>
      <c r="K438" s="7">
        <f t="shared" si="46"/>
        <v>0.00019568201486981689</v>
      </c>
      <c r="L438" s="31">
        <f>$B$509*G438</f>
        <v>36340.31126579819</v>
      </c>
      <c r="M438" s="10">
        <f>$G$509*K438</f>
        <v>3002.8818788648823</v>
      </c>
      <c r="N438" s="32">
        <f t="shared" si="47"/>
        <v>39343.19314466308</v>
      </c>
    </row>
    <row r="439" spans="1:14" s="4" customFormat="1" ht="12.75">
      <c r="A439" s="26" t="s">
        <v>501</v>
      </c>
      <c r="B439" s="27" t="s">
        <v>394</v>
      </c>
      <c r="C439" s="64">
        <v>1030</v>
      </c>
      <c r="D439" s="69">
        <v>798361</v>
      </c>
      <c r="E439" s="28">
        <v>59950</v>
      </c>
      <c r="F439" s="29">
        <f t="shared" si="42"/>
        <v>13716.627689741452</v>
      </c>
      <c r="G439" s="30">
        <f t="shared" si="43"/>
        <v>0.000677539525343464</v>
      </c>
      <c r="H439" s="7">
        <f t="shared" si="44"/>
        <v>13.317114261884903</v>
      </c>
      <c r="I439" s="7">
        <f t="shared" si="48"/>
        <v>3416.6276897414505</v>
      </c>
      <c r="J439" s="7">
        <f t="shared" si="45"/>
        <v>3416.6276897414505</v>
      </c>
      <c r="K439" s="7">
        <f t="shared" si="46"/>
        <v>0.0004772185170913277</v>
      </c>
      <c r="L439" s="31">
        <f>$B$509*G439</f>
        <v>30748.701478298834</v>
      </c>
      <c r="M439" s="10">
        <f>$G$509*K439</f>
        <v>7323.2628874231705</v>
      </c>
      <c r="N439" s="32">
        <f t="shared" si="47"/>
        <v>38071.964365722</v>
      </c>
    </row>
    <row r="440" spans="1:14" s="4" customFormat="1" ht="12.75">
      <c r="A440" s="9" t="s">
        <v>488</v>
      </c>
      <c r="B440" s="27" t="s">
        <v>12</v>
      </c>
      <c r="C440" s="8">
        <v>5734</v>
      </c>
      <c r="D440" s="70">
        <v>5599689</v>
      </c>
      <c r="E440" s="28">
        <v>466550</v>
      </c>
      <c r="F440" s="29">
        <f t="shared" si="42"/>
        <v>68821.38404458258</v>
      </c>
      <c r="G440" s="30">
        <f t="shared" si="43"/>
        <v>0.0033994658843091814</v>
      </c>
      <c r="H440" s="7">
        <f t="shared" si="44"/>
        <v>12.002334154967313</v>
      </c>
      <c r="I440" s="7">
        <f t="shared" si="48"/>
        <v>11481.384044582574</v>
      </c>
      <c r="J440" s="7">
        <f t="shared" si="45"/>
        <v>11481.384044582574</v>
      </c>
      <c r="K440" s="7">
        <f t="shared" si="46"/>
        <v>0.0016036658264999173</v>
      </c>
      <c r="L440" s="31">
        <f>$B$509*G440</f>
        <v>154277.58492656995</v>
      </c>
      <c r="M440" s="10">
        <f>$G$509*K440</f>
        <v>24609.410595834295</v>
      </c>
      <c r="N440" s="32">
        <f t="shared" si="47"/>
        <v>178886.99552240424</v>
      </c>
    </row>
    <row r="441" spans="1:14" s="4" customFormat="1" ht="12.75">
      <c r="A441" s="26" t="s">
        <v>494</v>
      </c>
      <c r="B441" s="27" t="s">
        <v>198</v>
      </c>
      <c r="C441" s="64">
        <v>2259</v>
      </c>
      <c r="D441" s="69">
        <v>3134343</v>
      </c>
      <c r="E441" s="28">
        <v>225550</v>
      </c>
      <c r="F441" s="29">
        <f t="shared" si="42"/>
        <v>31392.067554865884</v>
      </c>
      <c r="G441" s="30">
        <f t="shared" si="43"/>
        <v>0.001550626511980125</v>
      </c>
      <c r="H441" s="7">
        <f t="shared" si="44"/>
        <v>13.896444247395255</v>
      </c>
      <c r="I441" s="7">
        <f t="shared" si="48"/>
        <v>8802.067554865882</v>
      </c>
      <c r="J441" s="7">
        <f t="shared" si="45"/>
        <v>8802.067554865882</v>
      </c>
      <c r="K441" s="7">
        <f t="shared" si="46"/>
        <v>0.0012294314766818078</v>
      </c>
      <c r="L441" s="31">
        <f>$B$509*G441</f>
        <v>70371.9118040271</v>
      </c>
      <c r="M441" s="10">
        <f>$G$509*K441</f>
        <v>18866.514150981096</v>
      </c>
      <c r="N441" s="32">
        <f t="shared" si="47"/>
        <v>89238.42595500819</v>
      </c>
    </row>
    <row r="442" spans="1:14" s="4" customFormat="1" ht="12.75">
      <c r="A442" s="26" t="s">
        <v>501</v>
      </c>
      <c r="B442" s="27" t="s">
        <v>395</v>
      </c>
      <c r="C442" s="64">
        <v>2099</v>
      </c>
      <c r="D442" s="69">
        <v>1465931</v>
      </c>
      <c r="E442" s="28">
        <v>123050</v>
      </c>
      <c r="F442" s="29">
        <f t="shared" si="42"/>
        <v>25006.00706216985</v>
      </c>
      <c r="G442" s="30">
        <f t="shared" si="43"/>
        <v>0.0012351839343360661</v>
      </c>
      <c r="H442" s="7">
        <f t="shared" si="44"/>
        <v>11.913295408370582</v>
      </c>
      <c r="I442" s="7">
        <f t="shared" si="48"/>
        <v>4016.0070621698505</v>
      </c>
      <c r="J442" s="7">
        <f t="shared" si="45"/>
        <v>4016.0070621698505</v>
      </c>
      <c r="K442" s="7">
        <f t="shared" si="46"/>
        <v>0.000560937014176697</v>
      </c>
      <c r="L442" s="31">
        <f>$B$509*G442</f>
        <v>56056.21612766734</v>
      </c>
      <c r="M442" s="10">
        <f>$G$509*K442</f>
        <v>8607.983703440457</v>
      </c>
      <c r="N442" s="32">
        <f t="shared" si="47"/>
        <v>64664.1998311078</v>
      </c>
    </row>
    <row r="443" spans="1:14" s="4" customFormat="1" ht="12.75">
      <c r="A443" s="26" t="s">
        <v>504</v>
      </c>
      <c r="B443" s="27" t="s">
        <v>518</v>
      </c>
      <c r="C443" s="9">
        <v>6881</v>
      </c>
      <c r="D443" s="70">
        <v>23232832</v>
      </c>
      <c r="E443" s="28">
        <v>3735850</v>
      </c>
      <c r="F443" s="29">
        <f t="shared" si="42"/>
        <v>42792.1669745841</v>
      </c>
      <c r="G443" s="30">
        <f t="shared" si="43"/>
        <v>0.0021137399917956416</v>
      </c>
      <c r="H443" s="7">
        <f t="shared" si="44"/>
        <v>6.218887803311161</v>
      </c>
      <c r="I443" s="7">
        <f t="shared" si="48"/>
        <v>-26017.8330254159</v>
      </c>
      <c r="J443" s="10">
        <v>0</v>
      </c>
      <c r="K443" s="10">
        <v>0</v>
      </c>
      <c r="L443" s="31">
        <f>$B$509*G443</f>
        <v>95927.6286907665</v>
      </c>
      <c r="M443" s="10">
        <f>$G$509*K443</f>
        <v>0</v>
      </c>
      <c r="N443" s="32">
        <f t="shared" si="47"/>
        <v>95927.6286907665</v>
      </c>
    </row>
    <row r="444" spans="1:14" s="4" customFormat="1" ht="12.75">
      <c r="A444" s="26" t="s">
        <v>496</v>
      </c>
      <c r="B444" s="27" t="s">
        <v>251</v>
      </c>
      <c r="C444" s="64">
        <v>113</v>
      </c>
      <c r="D444" s="69">
        <v>161861</v>
      </c>
      <c r="E444" s="28">
        <v>28700</v>
      </c>
      <c r="F444" s="29">
        <f t="shared" si="42"/>
        <v>637.2924390243902</v>
      </c>
      <c r="G444" s="30">
        <f t="shared" si="43"/>
        <v>3.147937134464155E-05</v>
      </c>
      <c r="H444" s="7">
        <f t="shared" si="44"/>
        <v>5.6397560975609755</v>
      </c>
      <c r="I444" s="7">
        <f t="shared" si="48"/>
        <v>-492.7075609756098</v>
      </c>
      <c r="J444" s="7">
        <f aca="true" t="shared" si="49" ref="J444:J499">IF(I444&gt;0,I444,0)</f>
        <v>0</v>
      </c>
      <c r="K444" s="7">
        <f aca="true" t="shared" si="50" ref="K444:K499">J444/$J$500</f>
        <v>0</v>
      </c>
      <c r="L444" s="31">
        <f>$B$509*G444</f>
        <v>1428.624834411271</v>
      </c>
      <c r="M444" s="10">
        <f>$G$509*K444</f>
        <v>0</v>
      </c>
      <c r="N444" s="32">
        <f t="shared" si="47"/>
        <v>1428.624834411271</v>
      </c>
    </row>
    <row r="445" spans="1:14" s="4" customFormat="1" ht="12.75">
      <c r="A445" s="9" t="s">
        <v>489</v>
      </c>
      <c r="B445" s="27" t="s">
        <v>68</v>
      </c>
      <c r="C445" s="8">
        <v>2171</v>
      </c>
      <c r="D445" s="70">
        <v>1326773</v>
      </c>
      <c r="E445" s="28">
        <v>65400</v>
      </c>
      <c r="F445" s="29">
        <f t="shared" si="42"/>
        <v>44043.1832262997</v>
      </c>
      <c r="G445" s="30">
        <f t="shared" si="43"/>
        <v>0.0021755345506738613</v>
      </c>
      <c r="H445" s="7">
        <f t="shared" si="44"/>
        <v>20.28704892966361</v>
      </c>
      <c r="I445" s="7">
        <f t="shared" si="48"/>
        <v>22333.183226299694</v>
      </c>
      <c r="J445" s="7">
        <f t="shared" si="49"/>
        <v>22333.183226299694</v>
      </c>
      <c r="K445" s="7">
        <f t="shared" si="50"/>
        <v>0.003119394194803289</v>
      </c>
      <c r="L445" s="31">
        <f>$B$509*G445</f>
        <v>98732.04433421745</v>
      </c>
      <c r="M445" s="10">
        <f>$G$509*K445</f>
        <v>47869.3573696228</v>
      </c>
      <c r="N445" s="32">
        <f t="shared" si="47"/>
        <v>146601.40170384024</v>
      </c>
    </row>
    <row r="446" spans="1:14" s="4" customFormat="1" ht="12.75">
      <c r="A446" s="26" t="s">
        <v>502</v>
      </c>
      <c r="B446" s="27" t="s">
        <v>435</v>
      </c>
      <c r="C446" s="64">
        <v>140</v>
      </c>
      <c r="D446" s="69">
        <v>200011</v>
      </c>
      <c r="E446" s="28">
        <v>9700</v>
      </c>
      <c r="F446" s="29">
        <f t="shared" si="42"/>
        <v>2886.7567010309276</v>
      </c>
      <c r="G446" s="30">
        <f t="shared" si="43"/>
        <v>0.0001425927574356599</v>
      </c>
      <c r="H446" s="7">
        <f t="shared" si="44"/>
        <v>20.619690721649484</v>
      </c>
      <c r="I446" s="7">
        <f t="shared" si="48"/>
        <v>1486.7567010309276</v>
      </c>
      <c r="J446" s="7">
        <f t="shared" si="49"/>
        <v>1486.7567010309276</v>
      </c>
      <c r="K446" s="7">
        <f t="shared" si="50"/>
        <v>0.00020766319674569663</v>
      </c>
      <c r="L446" s="31">
        <f>$B$509*G446</f>
        <v>6471.271368462133</v>
      </c>
      <c r="M446" s="10">
        <f>$G$509*K446</f>
        <v>3186.741769956044</v>
      </c>
      <c r="N446" s="32">
        <f t="shared" si="47"/>
        <v>9658.013138418177</v>
      </c>
    </row>
    <row r="447" spans="1:14" s="4" customFormat="1" ht="12.75">
      <c r="A447" s="26" t="s">
        <v>493</v>
      </c>
      <c r="B447" s="27" t="s">
        <v>178</v>
      </c>
      <c r="C447" s="64">
        <v>4340</v>
      </c>
      <c r="D447" s="69">
        <v>3659470</v>
      </c>
      <c r="E447" s="28">
        <v>319850</v>
      </c>
      <c r="F447" s="29">
        <f t="shared" si="42"/>
        <v>49654.83758011568</v>
      </c>
      <c r="G447" s="30">
        <f t="shared" si="43"/>
        <v>0.002452724958788506</v>
      </c>
      <c r="H447" s="7">
        <f t="shared" si="44"/>
        <v>11.441206815694857</v>
      </c>
      <c r="I447" s="7">
        <f t="shared" si="48"/>
        <v>6254.837580115678</v>
      </c>
      <c r="J447" s="7">
        <f t="shared" si="49"/>
        <v>6254.837580115678</v>
      </c>
      <c r="K447" s="7">
        <f t="shared" si="50"/>
        <v>0.0008736463512229491</v>
      </c>
      <c r="L447" s="31">
        <f>$B$509*G447</f>
        <v>111311.74602386332</v>
      </c>
      <c r="M447" s="10">
        <f>$G$509*K447</f>
        <v>13406.734381640277</v>
      </c>
      <c r="N447" s="32">
        <f t="shared" si="47"/>
        <v>124718.4804055036</v>
      </c>
    </row>
    <row r="448" spans="1:14" s="4" customFormat="1" ht="12.75">
      <c r="A448" s="26" t="s">
        <v>497</v>
      </c>
      <c r="B448" s="27" t="s">
        <v>307</v>
      </c>
      <c r="C448" s="64">
        <v>1919</v>
      </c>
      <c r="D448" s="69">
        <v>4420409</v>
      </c>
      <c r="E448" s="28">
        <v>226950</v>
      </c>
      <c r="F448" s="29">
        <f t="shared" si="42"/>
        <v>37377.24111478299</v>
      </c>
      <c r="G448" s="30">
        <f t="shared" si="43"/>
        <v>0.0018462670837452485</v>
      </c>
      <c r="H448" s="7">
        <f t="shared" si="44"/>
        <v>19.477457589777483</v>
      </c>
      <c r="I448" s="7">
        <f t="shared" si="48"/>
        <v>18187.24111478299</v>
      </c>
      <c r="J448" s="7">
        <f t="shared" si="49"/>
        <v>18187.24111478299</v>
      </c>
      <c r="K448" s="7">
        <f t="shared" si="50"/>
        <v>0.002540308462885507</v>
      </c>
      <c r="L448" s="31">
        <f>$B$509*G448</f>
        <v>83788.93523372457</v>
      </c>
      <c r="M448" s="10">
        <f>$G$509*K448</f>
        <v>38982.868481811696</v>
      </c>
      <c r="N448" s="32">
        <f t="shared" si="47"/>
        <v>122771.80371553625</v>
      </c>
    </row>
    <row r="449" spans="1:14" s="4" customFormat="1" ht="12.75">
      <c r="A449" s="26" t="s">
        <v>492</v>
      </c>
      <c r="B449" s="27" t="s">
        <v>154</v>
      </c>
      <c r="C449" s="64">
        <v>544</v>
      </c>
      <c r="D449" s="69">
        <v>613177</v>
      </c>
      <c r="E449" s="28">
        <v>51500</v>
      </c>
      <c r="F449" s="29">
        <f t="shared" si="42"/>
        <v>6477.05413592233</v>
      </c>
      <c r="G449" s="30">
        <f t="shared" si="43"/>
        <v>0.0003199372531018559</v>
      </c>
      <c r="H449" s="7">
        <f t="shared" si="44"/>
        <v>11.906349514563107</v>
      </c>
      <c r="I449" s="7">
        <f t="shared" si="48"/>
        <v>1037.0541359223303</v>
      </c>
      <c r="J449" s="7">
        <f t="shared" si="49"/>
        <v>1037.0541359223303</v>
      </c>
      <c r="K449" s="7">
        <f t="shared" si="50"/>
        <v>0.0001448508534817072</v>
      </c>
      <c r="L449" s="31">
        <f>$B$509*G449</f>
        <v>14519.677036448784</v>
      </c>
      <c r="M449" s="10">
        <f>$G$509*K449</f>
        <v>2222.8409869333523</v>
      </c>
      <c r="N449" s="32">
        <f t="shared" si="47"/>
        <v>16742.518023382137</v>
      </c>
    </row>
    <row r="450" spans="1:14" s="4" customFormat="1" ht="12.75">
      <c r="A450" s="26" t="s">
        <v>493</v>
      </c>
      <c r="B450" s="27" t="s">
        <v>179</v>
      </c>
      <c r="C450" s="64">
        <v>570</v>
      </c>
      <c r="D450" s="69">
        <v>922210</v>
      </c>
      <c r="E450" s="28">
        <v>67400</v>
      </c>
      <c r="F450" s="29">
        <f t="shared" si="42"/>
        <v>7799.105341246291</v>
      </c>
      <c r="G450" s="30">
        <f t="shared" si="43"/>
        <v>0.0003852406182143222</v>
      </c>
      <c r="H450" s="7">
        <f t="shared" si="44"/>
        <v>13.682640949554896</v>
      </c>
      <c r="I450" s="7">
        <f t="shared" si="48"/>
        <v>2099.1053412462907</v>
      </c>
      <c r="J450" s="7">
        <f t="shared" si="49"/>
        <v>2099.1053412462907</v>
      </c>
      <c r="K450" s="7">
        <f t="shared" si="50"/>
        <v>0.0002931931802741566</v>
      </c>
      <c r="L450" s="31">
        <f>$B$509*G450</f>
        <v>17483.332445856333</v>
      </c>
      <c r="M450" s="10">
        <f>$G$509*K450</f>
        <v>4499.261154060363</v>
      </c>
      <c r="N450" s="32">
        <f t="shared" si="47"/>
        <v>21982.593599916698</v>
      </c>
    </row>
    <row r="451" spans="1:14" s="4" customFormat="1" ht="12.75">
      <c r="A451" s="26" t="s">
        <v>494</v>
      </c>
      <c r="B451" s="27" t="s">
        <v>199</v>
      </c>
      <c r="C451" s="64">
        <v>1165</v>
      </c>
      <c r="D451" s="69">
        <v>4394404</v>
      </c>
      <c r="E451" s="28">
        <v>516550</v>
      </c>
      <c r="F451" s="29">
        <f t="shared" si="42"/>
        <v>9910.91019262414</v>
      </c>
      <c r="G451" s="30">
        <f t="shared" si="43"/>
        <v>0.0004895542504703526</v>
      </c>
      <c r="H451" s="7">
        <f t="shared" si="44"/>
        <v>8.507219049462782</v>
      </c>
      <c r="I451" s="7">
        <f t="shared" si="48"/>
        <v>-1739.0898073758594</v>
      </c>
      <c r="J451" s="7">
        <f t="shared" si="49"/>
        <v>0</v>
      </c>
      <c r="K451" s="7">
        <f t="shared" si="50"/>
        <v>0</v>
      </c>
      <c r="L451" s="31">
        <f>$B$509*G451</f>
        <v>22217.38650230676</v>
      </c>
      <c r="M451" s="10">
        <f>$G$509*K451</f>
        <v>0</v>
      </c>
      <c r="N451" s="32">
        <f t="shared" si="47"/>
        <v>22217.38650230676</v>
      </c>
    </row>
    <row r="452" spans="1:14" s="4" customFormat="1" ht="12.75">
      <c r="A452" s="9" t="s">
        <v>489</v>
      </c>
      <c r="B452" s="27" t="s">
        <v>69</v>
      </c>
      <c r="C452" s="8">
        <v>283</v>
      </c>
      <c r="D452" s="70">
        <v>252280</v>
      </c>
      <c r="E452" s="28">
        <v>15150</v>
      </c>
      <c r="F452" s="29">
        <f t="shared" si="42"/>
        <v>4712.557095709571</v>
      </c>
      <c r="G452" s="30">
        <f t="shared" si="43"/>
        <v>0.00023277905983910398</v>
      </c>
      <c r="H452" s="7">
        <f t="shared" si="44"/>
        <v>16.652145214521454</v>
      </c>
      <c r="I452" s="7">
        <f t="shared" si="48"/>
        <v>1882.5570957095715</v>
      </c>
      <c r="J452" s="7">
        <f t="shared" si="49"/>
        <v>1882.5570957095715</v>
      </c>
      <c r="K452" s="7">
        <f t="shared" si="50"/>
        <v>0.0002629467378759853</v>
      </c>
      <c r="L452" s="31">
        <f>$B$509*G452</f>
        <v>10564.18637386985</v>
      </c>
      <c r="M452" s="10">
        <f>$G$509*K452</f>
        <v>4035.107645430436</v>
      </c>
      <c r="N452" s="32">
        <f t="shared" si="47"/>
        <v>14599.294019300287</v>
      </c>
    </row>
    <row r="453" spans="1:14" s="4" customFormat="1" ht="12.75">
      <c r="A453" s="26" t="s">
        <v>502</v>
      </c>
      <c r="B453" s="27" t="s">
        <v>436</v>
      </c>
      <c r="C453" s="64">
        <v>101</v>
      </c>
      <c r="D453" s="69">
        <v>137458</v>
      </c>
      <c r="E453" s="28">
        <v>10550</v>
      </c>
      <c r="F453" s="29">
        <f t="shared" si="42"/>
        <v>1315.948625592417</v>
      </c>
      <c r="G453" s="30">
        <f t="shared" si="43"/>
        <v>6.500192520550044E-05</v>
      </c>
      <c r="H453" s="7">
        <f t="shared" si="44"/>
        <v>13.029194312796209</v>
      </c>
      <c r="I453" s="7">
        <f t="shared" si="48"/>
        <v>305.9486255924171</v>
      </c>
      <c r="J453" s="7">
        <f t="shared" si="49"/>
        <v>305.9486255924171</v>
      </c>
      <c r="K453" s="7">
        <f t="shared" si="50"/>
        <v>4.273346781381142E-05</v>
      </c>
      <c r="L453" s="31">
        <f>$B$509*G453</f>
        <v>2949.975195388684</v>
      </c>
      <c r="M453" s="10">
        <f>$G$509*K453</f>
        <v>655.7759342600849</v>
      </c>
      <c r="N453" s="32">
        <f t="shared" si="47"/>
        <v>3605.7511296487687</v>
      </c>
    </row>
    <row r="454" spans="1:14" s="4" customFormat="1" ht="12.75">
      <c r="A454" s="26" t="s">
        <v>501</v>
      </c>
      <c r="B454" s="27" t="s">
        <v>396</v>
      </c>
      <c r="C454" s="64">
        <v>762</v>
      </c>
      <c r="D454" s="69">
        <v>610450</v>
      </c>
      <c r="E454" s="28">
        <v>52650</v>
      </c>
      <c r="F454" s="29">
        <f t="shared" si="42"/>
        <v>8835.002849002849</v>
      </c>
      <c r="G454" s="30">
        <f t="shared" si="43"/>
        <v>0.00043640928164861314</v>
      </c>
      <c r="H454" s="7">
        <f t="shared" si="44"/>
        <v>11.594491927825262</v>
      </c>
      <c r="I454" s="7">
        <f t="shared" si="48"/>
        <v>1215.0028490028494</v>
      </c>
      <c r="J454" s="7">
        <f t="shared" si="49"/>
        <v>1215.0028490028494</v>
      </c>
      <c r="K454" s="7">
        <f t="shared" si="50"/>
        <v>0.0001697058943834631</v>
      </c>
      <c r="L454" s="31">
        <f>$B$509*G454</f>
        <v>19805.514249474316</v>
      </c>
      <c r="M454" s="10">
        <f>$G$509*K454</f>
        <v>2604.259544852344</v>
      </c>
      <c r="N454" s="32">
        <f t="shared" si="47"/>
        <v>22409.77379432666</v>
      </c>
    </row>
    <row r="455" spans="1:14" s="2" customFormat="1" ht="12.75">
      <c r="A455" s="26" t="s">
        <v>495</v>
      </c>
      <c r="B455" s="27" t="s">
        <v>216</v>
      </c>
      <c r="C455" s="64">
        <v>5075</v>
      </c>
      <c r="D455" s="69">
        <v>6957583</v>
      </c>
      <c r="E455" s="14">
        <v>472950</v>
      </c>
      <c r="F455" s="29">
        <f aca="true" t="shared" si="51" ref="F455:F499">(C455*D455)/E455</f>
        <v>74658.4918596046</v>
      </c>
      <c r="G455" s="30">
        <f aca="true" t="shared" si="52" ref="G455:G499">F455/$F$500</f>
        <v>0.003687792676274707</v>
      </c>
      <c r="H455" s="7">
        <f aca="true" t="shared" si="53" ref="H455:H499">D455/E455</f>
        <v>14.711032878739825</v>
      </c>
      <c r="I455" s="7">
        <f t="shared" si="48"/>
        <v>23908.49185960461</v>
      </c>
      <c r="J455" s="7">
        <f t="shared" si="49"/>
        <v>23908.49185960461</v>
      </c>
      <c r="K455" s="7">
        <f t="shared" si="50"/>
        <v>0.0033394259097613297</v>
      </c>
      <c r="L455" s="31">
        <f>$B$509*G455</f>
        <v>167362.68789506357</v>
      </c>
      <c r="M455" s="10">
        <f>$G$509*K455</f>
        <v>51245.90298656482</v>
      </c>
      <c r="N455" s="32">
        <f aca="true" t="shared" si="54" ref="N455:N500">L455+M455</f>
        <v>218608.5908816284</v>
      </c>
    </row>
    <row r="456" spans="1:14" s="4" customFormat="1" ht="12.75">
      <c r="A456" s="9" t="s">
        <v>488</v>
      </c>
      <c r="B456" s="27" t="s">
        <v>13</v>
      </c>
      <c r="C456" s="8">
        <v>1616</v>
      </c>
      <c r="D456" s="70">
        <v>1620087</v>
      </c>
      <c r="E456" s="28">
        <v>101550</v>
      </c>
      <c r="F456" s="29">
        <f t="shared" si="51"/>
        <v>25781.000413589365</v>
      </c>
      <c r="G456" s="30">
        <f t="shared" si="52"/>
        <v>0.0012734651095157225</v>
      </c>
      <c r="H456" s="7">
        <f t="shared" si="53"/>
        <v>15.953589364844904</v>
      </c>
      <c r="I456" s="7">
        <f aca="true" t="shared" si="55" ref="I456:I499">(H456-10)*C456</f>
        <v>9621.000413589365</v>
      </c>
      <c r="J456" s="7">
        <f t="shared" si="49"/>
        <v>9621.000413589365</v>
      </c>
      <c r="K456" s="7">
        <f t="shared" si="50"/>
        <v>0.0013438161740870309</v>
      </c>
      <c r="L456" s="31">
        <f>$B$509*G456</f>
        <v>57793.52647460395</v>
      </c>
      <c r="M456" s="10">
        <f>$G$509*K456</f>
        <v>20621.82996416965</v>
      </c>
      <c r="N456" s="32">
        <f t="shared" si="54"/>
        <v>78415.3564387736</v>
      </c>
    </row>
    <row r="457" spans="1:14" s="4" customFormat="1" ht="12.75">
      <c r="A457" s="9" t="s">
        <v>489</v>
      </c>
      <c r="B457" s="27" t="s">
        <v>519</v>
      </c>
      <c r="C457" s="8">
        <v>546</v>
      </c>
      <c r="D457" s="70">
        <v>465908</v>
      </c>
      <c r="E457" s="28">
        <v>36400</v>
      </c>
      <c r="F457" s="29">
        <f t="shared" si="51"/>
        <v>6988.62</v>
      </c>
      <c r="G457" s="30">
        <f t="shared" si="52"/>
        <v>0.00034520629885924185</v>
      </c>
      <c r="H457" s="7">
        <f t="shared" si="53"/>
        <v>12.79967032967033</v>
      </c>
      <c r="I457" s="7">
        <f t="shared" si="55"/>
        <v>1528.6199999999997</v>
      </c>
      <c r="J457" s="7">
        <f t="shared" si="49"/>
        <v>1528.6199999999997</v>
      </c>
      <c r="K457" s="7">
        <f t="shared" si="50"/>
        <v>0.0002135104658275916</v>
      </c>
      <c r="L457" s="31">
        <f>$B$509*G457</f>
        <v>15666.45935035358</v>
      </c>
      <c r="M457" s="10">
        <f>$G$509*K457</f>
        <v>3276.472338084907</v>
      </c>
      <c r="N457" s="32">
        <f t="shared" si="54"/>
        <v>18942.931688438486</v>
      </c>
    </row>
    <row r="458" spans="1:14" s="4" customFormat="1" ht="12.75">
      <c r="A458" s="26" t="s">
        <v>492</v>
      </c>
      <c r="B458" s="27" t="s">
        <v>155</v>
      </c>
      <c r="C458" s="64">
        <v>353</v>
      </c>
      <c r="D458" s="69">
        <v>372846</v>
      </c>
      <c r="E458" s="28">
        <v>28750</v>
      </c>
      <c r="F458" s="29">
        <f t="shared" si="51"/>
        <v>4577.900452173913</v>
      </c>
      <c r="G458" s="30">
        <f t="shared" si="52"/>
        <v>0.00022612762915153584</v>
      </c>
      <c r="H458" s="7">
        <f t="shared" si="53"/>
        <v>12.96855652173913</v>
      </c>
      <c r="I458" s="7">
        <f t="shared" si="55"/>
        <v>1047.9004521739128</v>
      </c>
      <c r="J458" s="7">
        <f t="shared" si="49"/>
        <v>1047.9004521739128</v>
      </c>
      <c r="K458" s="7">
        <f t="shared" si="50"/>
        <v>0.0001463658160200678</v>
      </c>
      <c r="L458" s="31">
        <f>$B$509*G458</f>
        <v>10262.325229293892</v>
      </c>
      <c r="M458" s="10">
        <f>$G$509*K458</f>
        <v>2246.089181493433</v>
      </c>
      <c r="N458" s="32">
        <f t="shared" si="54"/>
        <v>12508.414410787325</v>
      </c>
    </row>
    <row r="459" spans="1:14" s="4" customFormat="1" ht="12.75">
      <c r="A459" s="26" t="s">
        <v>494</v>
      </c>
      <c r="B459" s="27" t="s">
        <v>200</v>
      </c>
      <c r="C459" s="64">
        <v>4751</v>
      </c>
      <c r="D459" s="69">
        <v>4254020</v>
      </c>
      <c r="E459" s="28">
        <v>296200</v>
      </c>
      <c r="F459" s="29">
        <f t="shared" si="51"/>
        <v>68233.79142471302</v>
      </c>
      <c r="G459" s="30">
        <f t="shared" si="52"/>
        <v>0.0033704414598101856</v>
      </c>
      <c r="H459" s="7">
        <f t="shared" si="53"/>
        <v>14.36198514517218</v>
      </c>
      <c r="I459" s="7">
        <f t="shared" si="55"/>
        <v>20723.791424713032</v>
      </c>
      <c r="J459" s="7">
        <f t="shared" si="49"/>
        <v>20723.791424713032</v>
      </c>
      <c r="K459" s="7">
        <f t="shared" si="50"/>
        <v>0.002894601902895637</v>
      </c>
      <c r="L459" s="31">
        <f>$B$509*G459</f>
        <v>152960.3726738285</v>
      </c>
      <c r="M459" s="10">
        <f>$G$509*K459</f>
        <v>44419.7572603482</v>
      </c>
      <c r="N459" s="32">
        <f t="shared" si="54"/>
        <v>197380.1299341767</v>
      </c>
    </row>
    <row r="460" spans="1:14" s="4" customFormat="1" ht="12.75">
      <c r="A460" s="9" t="s">
        <v>489</v>
      </c>
      <c r="B460" s="27" t="s">
        <v>70</v>
      </c>
      <c r="C460" s="8">
        <v>1687</v>
      </c>
      <c r="D460" s="70">
        <v>1342394</v>
      </c>
      <c r="E460" s="28">
        <v>65400</v>
      </c>
      <c r="F460" s="29">
        <f t="shared" si="51"/>
        <v>34627.19691131498</v>
      </c>
      <c r="G460" s="30">
        <f t="shared" si="52"/>
        <v>0.0017104273069111235</v>
      </c>
      <c r="H460" s="7">
        <f t="shared" si="53"/>
        <v>20.525902140672784</v>
      </c>
      <c r="I460" s="7">
        <f t="shared" si="55"/>
        <v>17757.196911314986</v>
      </c>
      <c r="J460" s="7">
        <f t="shared" si="49"/>
        <v>17757.196911314986</v>
      </c>
      <c r="K460" s="7">
        <f t="shared" si="50"/>
        <v>0.0024802419072935946</v>
      </c>
      <c r="L460" s="31">
        <f>$B$509*G460</f>
        <v>77624.13363837283</v>
      </c>
      <c r="M460" s="10">
        <f>$G$509*K460</f>
        <v>38061.103794174036</v>
      </c>
      <c r="N460" s="32">
        <f t="shared" si="54"/>
        <v>115685.23743254687</v>
      </c>
    </row>
    <row r="461" spans="1:14" s="4" customFormat="1" ht="12.75">
      <c r="A461" s="26" t="s">
        <v>494</v>
      </c>
      <c r="B461" s="27" t="s">
        <v>201</v>
      </c>
      <c r="C461" s="64">
        <v>1527</v>
      </c>
      <c r="D461" s="69">
        <v>1622538</v>
      </c>
      <c r="E461" s="28">
        <v>139800</v>
      </c>
      <c r="F461" s="29">
        <f t="shared" si="51"/>
        <v>17722.5717167382</v>
      </c>
      <c r="G461" s="30">
        <f t="shared" si="52"/>
        <v>0.0008754150874711565</v>
      </c>
      <c r="H461" s="7">
        <f t="shared" si="53"/>
        <v>11.606137339055794</v>
      </c>
      <c r="I461" s="7">
        <f t="shared" si="55"/>
        <v>2452.5717167381968</v>
      </c>
      <c r="J461" s="7">
        <f t="shared" si="49"/>
        <v>2452.5717167381968</v>
      </c>
      <c r="K461" s="7">
        <f t="shared" si="50"/>
        <v>0.0003425637043322399</v>
      </c>
      <c r="L461" s="31">
        <f>$B$509*G461</f>
        <v>39728.866268877835</v>
      </c>
      <c r="M461" s="10">
        <f>$G$509*K461</f>
        <v>5256.887510998231</v>
      </c>
      <c r="N461" s="32">
        <f t="shared" si="54"/>
        <v>44985.75377987607</v>
      </c>
    </row>
    <row r="462" spans="1:14" s="4" customFormat="1" ht="12.75">
      <c r="A462" s="26" t="s">
        <v>503</v>
      </c>
      <c r="B462" s="27" t="s">
        <v>465</v>
      </c>
      <c r="C462" s="64">
        <v>7693</v>
      </c>
      <c r="D462" s="69">
        <v>9606419</v>
      </c>
      <c r="E462" s="14">
        <v>692150</v>
      </c>
      <c r="F462" s="29">
        <f t="shared" si="51"/>
        <v>106771.91557754822</v>
      </c>
      <c r="G462" s="30">
        <f t="shared" si="52"/>
        <v>0.005274050928314439</v>
      </c>
      <c r="H462" s="7">
        <f t="shared" si="53"/>
        <v>13.87909990608972</v>
      </c>
      <c r="I462" s="7">
        <f t="shared" si="55"/>
        <v>29841.91557754822</v>
      </c>
      <c r="J462" s="7">
        <f t="shared" si="49"/>
        <v>29841.91557754822</v>
      </c>
      <c r="K462" s="7">
        <f t="shared" si="50"/>
        <v>0.004168178681523194</v>
      </c>
      <c r="L462" s="31">
        <f>$B$509*G462</f>
        <v>239351.6710244717</v>
      </c>
      <c r="M462" s="10">
        <f>$G$509*K462</f>
        <v>63963.71296025294</v>
      </c>
      <c r="N462" s="32">
        <f t="shared" si="54"/>
        <v>303315.38398472464</v>
      </c>
    </row>
    <row r="463" spans="1:14" s="4" customFormat="1" ht="12.75">
      <c r="A463" s="26" t="s">
        <v>496</v>
      </c>
      <c r="B463" s="27" t="s">
        <v>252</v>
      </c>
      <c r="C463" s="64">
        <v>1553</v>
      </c>
      <c r="D463" s="69">
        <v>2626066</v>
      </c>
      <c r="E463" s="28">
        <v>239800</v>
      </c>
      <c r="F463" s="29">
        <f t="shared" si="51"/>
        <v>17007.00791492911</v>
      </c>
      <c r="G463" s="30">
        <f t="shared" si="52"/>
        <v>0.0008400694639259982</v>
      </c>
      <c r="H463" s="7">
        <f t="shared" si="53"/>
        <v>10.951067556296914</v>
      </c>
      <c r="I463" s="7">
        <f t="shared" si="55"/>
        <v>1477.007914929108</v>
      </c>
      <c r="J463" s="7">
        <f t="shared" si="49"/>
        <v>1477.007914929108</v>
      </c>
      <c r="K463" s="7">
        <f t="shared" si="50"/>
        <v>0.00020630153206653955</v>
      </c>
      <c r="L463" s="31">
        <f>$B$509*G463</f>
        <v>38124.77973768476</v>
      </c>
      <c r="M463" s="10">
        <f>$G$509*K463</f>
        <v>3165.8460417878146</v>
      </c>
      <c r="N463" s="32">
        <f t="shared" si="54"/>
        <v>41290.625779472575</v>
      </c>
    </row>
    <row r="464" spans="1:14" s="4" customFormat="1" ht="12.75">
      <c r="A464" s="26" t="s">
        <v>493</v>
      </c>
      <c r="B464" s="27" t="s">
        <v>180</v>
      </c>
      <c r="C464" s="64">
        <v>15722</v>
      </c>
      <c r="D464" s="69">
        <v>15255713</v>
      </c>
      <c r="E464" s="28">
        <v>757300</v>
      </c>
      <c r="F464" s="29">
        <f t="shared" si="51"/>
        <v>316717.70736300014</v>
      </c>
      <c r="G464" s="30">
        <f t="shared" si="52"/>
        <v>0.015644425872628032</v>
      </c>
      <c r="H464" s="7">
        <f t="shared" si="53"/>
        <v>20.14487389409745</v>
      </c>
      <c r="I464" s="7">
        <f t="shared" si="55"/>
        <v>159497.7073630001</v>
      </c>
      <c r="J464" s="7">
        <f t="shared" si="49"/>
        <v>159497.7073630001</v>
      </c>
      <c r="K464" s="7">
        <f t="shared" si="50"/>
        <v>0.022277891037345482</v>
      </c>
      <c r="L464" s="31">
        <f>$B$509*G464</f>
        <v>709989.2522328617</v>
      </c>
      <c r="M464" s="10">
        <f>$G$509*K464</f>
        <v>341870.3315165518</v>
      </c>
      <c r="N464" s="32">
        <f t="shared" si="54"/>
        <v>1051859.5837494135</v>
      </c>
    </row>
    <row r="465" spans="1:14" s="4" customFormat="1" ht="12.75">
      <c r="A465" s="26" t="s">
        <v>493</v>
      </c>
      <c r="B465" s="27" t="s">
        <v>181</v>
      </c>
      <c r="C465" s="64">
        <v>1189</v>
      </c>
      <c r="D465" s="69">
        <v>2512118</v>
      </c>
      <c r="E465" s="28">
        <v>187600</v>
      </c>
      <c r="F465" s="29">
        <f t="shared" si="51"/>
        <v>15921.68604477612</v>
      </c>
      <c r="G465" s="30">
        <f t="shared" si="52"/>
        <v>0.0007864594599672046</v>
      </c>
      <c r="H465" s="7">
        <f t="shared" si="53"/>
        <v>13.390820895522388</v>
      </c>
      <c r="I465" s="7">
        <f t="shared" si="55"/>
        <v>4031.6860447761196</v>
      </c>
      <c r="J465" s="7">
        <f t="shared" si="49"/>
        <v>4031.6860447761196</v>
      </c>
      <c r="K465" s="7">
        <f t="shared" si="50"/>
        <v>0.0005631269808655846</v>
      </c>
      <c r="L465" s="31">
        <f>$B$509*G465</f>
        <v>35691.80284656727</v>
      </c>
      <c r="M465" s="10">
        <f>$G$509*K465</f>
        <v>8641.590324313373</v>
      </c>
      <c r="N465" s="32">
        <f t="shared" si="54"/>
        <v>44333.39317088064</v>
      </c>
    </row>
    <row r="466" spans="1:14" s="4" customFormat="1" ht="12.75">
      <c r="A466" s="26" t="s">
        <v>497</v>
      </c>
      <c r="B466" s="27" t="s">
        <v>308</v>
      </c>
      <c r="C466" s="64">
        <v>85</v>
      </c>
      <c r="D466" s="69">
        <v>124518</v>
      </c>
      <c r="E466" s="28">
        <v>7150</v>
      </c>
      <c r="F466" s="29">
        <f t="shared" si="51"/>
        <v>1480.283916083916</v>
      </c>
      <c r="G466" s="30">
        <f t="shared" si="52"/>
        <v>7.311934715754944E-05</v>
      </c>
      <c r="H466" s="7">
        <f t="shared" si="53"/>
        <v>17.415104895104896</v>
      </c>
      <c r="I466" s="7">
        <f t="shared" si="55"/>
        <v>630.2839160839162</v>
      </c>
      <c r="J466" s="7">
        <f t="shared" si="49"/>
        <v>630.2839160839162</v>
      </c>
      <c r="K466" s="7">
        <f t="shared" si="50"/>
        <v>8.803509866854787E-05</v>
      </c>
      <c r="L466" s="31">
        <f>$B$509*G466</f>
        <v>3318.3672596751403</v>
      </c>
      <c r="M466" s="10">
        <f>$G$509*K466</f>
        <v>1350.9621856241451</v>
      </c>
      <c r="N466" s="32">
        <f t="shared" si="54"/>
        <v>4669.329445299285</v>
      </c>
    </row>
    <row r="467" spans="1:14" s="4" customFormat="1" ht="12.75">
      <c r="A467" s="26" t="s">
        <v>491</v>
      </c>
      <c r="B467" s="27" t="s">
        <v>118</v>
      </c>
      <c r="C467" s="65">
        <v>419</v>
      </c>
      <c r="D467" s="69">
        <v>664264</v>
      </c>
      <c r="E467" s="28">
        <v>109500</v>
      </c>
      <c r="F467" s="29">
        <f t="shared" si="51"/>
        <v>2541.795579908676</v>
      </c>
      <c r="G467" s="30">
        <f t="shared" si="52"/>
        <v>0.00012555323434341176</v>
      </c>
      <c r="H467" s="7">
        <f t="shared" si="53"/>
        <v>6.066337899543379</v>
      </c>
      <c r="I467" s="7">
        <f t="shared" si="55"/>
        <v>-1648.2044200913242</v>
      </c>
      <c r="J467" s="7">
        <f t="shared" si="49"/>
        <v>0</v>
      </c>
      <c r="K467" s="7">
        <f t="shared" si="50"/>
        <v>0</v>
      </c>
      <c r="L467" s="31">
        <f>$B$509*G467</f>
        <v>5697.968573129985</v>
      </c>
      <c r="M467" s="10">
        <f>$G$509*K467</f>
        <v>0</v>
      </c>
      <c r="N467" s="32">
        <f t="shared" si="54"/>
        <v>5697.968573129985</v>
      </c>
    </row>
    <row r="468" spans="1:14" s="4" customFormat="1" ht="12.75">
      <c r="A468" s="26" t="s">
        <v>498</v>
      </c>
      <c r="B468" s="27" t="s">
        <v>329</v>
      </c>
      <c r="C468" s="64">
        <v>260</v>
      </c>
      <c r="D468" s="69">
        <v>237969</v>
      </c>
      <c r="E468" s="28">
        <v>20300</v>
      </c>
      <c r="F468" s="29">
        <f t="shared" si="51"/>
        <v>3047.87881773399</v>
      </c>
      <c r="G468" s="30">
        <f t="shared" si="52"/>
        <v>0.00015055146309878525</v>
      </c>
      <c r="H468" s="7">
        <f t="shared" si="53"/>
        <v>11.722610837438424</v>
      </c>
      <c r="I468" s="7">
        <f t="shared" si="55"/>
        <v>447.8788177339902</v>
      </c>
      <c r="J468" s="7">
        <f t="shared" si="49"/>
        <v>447.8788177339902</v>
      </c>
      <c r="K468" s="7">
        <f t="shared" si="50"/>
        <v>6.255761079188763E-05</v>
      </c>
      <c r="L468" s="31">
        <f>$B$509*G468</f>
        <v>6832.460428930645</v>
      </c>
      <c r="M468" s="10">
        <f>$G$509*K468</f>
        <v>959.9917292195516</v>
      </c>
      <c r="N468" s="32">
        <f t="shared" si="54"/>
        <v>7792.452158150197</v>
      </c>
    </row>
    <row r="469" spans="1:14" s="4" customFormat="1" ht="12.75">
      <c r="A469" s="26" t="s">
        <v>503</v>
      </c>
      <c r="B469" s="27" t="s">
        <v>466</v>
      </c>
      <c r="C469" s="64">
        <v>9589</v>
      </c>
      <c r="D469" s="69">
        <v>26226916</v>
      </c>
      <c r="E469" s="28">
        <v>2773550</v>
      </c>
      <c r="F469" s="29">
        <f t="shared" si="51"/>
        <v>90674.3694990175</v>
      </c>
      <c r="G469" s="30">
        <f t="shared" si="52"/>
        <v>0.004478904776071837</v>
      </c>
      <c r="H469" s="7">
        <f t="shared" si="53"/>
        <v>9.456081916677183</v>
      </c>
      <c r="I469" s="7">
        <f t="shared" si="55"/>
        <v>-5215.63050098249</v>
      </c>
      <c r="J469" s="7">
        <f t="shared" si="49"/>
        <v>0</v>
      </c>
      <c r="K469" s="7">
        <f t="shared" si="50"/>
        <v>0</v>
      </c>
      <c r="L469" s="31">
        <f>$B$509*G469</f>
        <v>203265.6409813809</v>
      </c>
      <c r="M469" s="10">
        <f>$G$509*K469</f>
        <v>0</v>
      </c>
      <c r="N469" s="32">
        <f t="shared" si="54"/>
        <v>203265.6409813809</v>
      </c>
    </row>
    <row r="470" spans="1:14" s="4" customFormat="1" ht="12.75">
      <c r="A470" s="26" t="s">
        <v>502</v>
      </c>
      <c r="B470" s="27" t="s">
        <v>437</v>
      </c>
      <c r="C470" s="64">
        <v>98</v>
      </c>
      <c r="D470" s="69">
        <v>272710</v>
      </c>
      <c r="E470" s="28">
        <v>19950</v>
      </c>
      <c r="F470" s="29">
        <f t="shared" si="51"/>
        <v>1339.6280701754386</v>
      </c>
      <c r="G470" s="30">
        <f t="shared" si="52"/>
        <v>6.617158293814971E-05</v>
      </c>
      <c r="H470" s="7">
        <f t="shared" si="53"/>
        <v>13.66967418546366</v>
      </c>
      <c r="I470" s="7">
        <f t="shared" si="55"/>
        <v>359.6280701754386</v>
      </c>
      <c r="J470" s="7">
        <f t="shared" si="49"/>
        <v>359.6280701754386</v>
      </c>
      <c r="K470" s="7">
        <f t="shared" si="50"/>
        <v>5.023116064675048E-05</v>
      </c>
      <c r="L470" s="31">
        <f>$B$509*G470</f>
        <v>3003.057643139292</v>
      </c>
      <c r="M470" s="10">
        <f>$G$509*K470</f>
        <v>770.8334471148373</v>
      </c>
      <c r="N470" s="32">
        <f t="shared" si="54"/>
        <v>3773.8910902541293</v>
      </c>
    </row>
    <row r="471" spans="1:14" s="4" customFormat="1" ht="12.75">
      <c r="A471" s="26" t="s">
        <v>499</v>
      </c>
      <c r="B471" s="27" t="s">
        <v>339</v>
      </c>
      <c r="C471" s="64">
        <v>1877</v>
      </c>
      <c r="D471" s="69">
        <v>3170919</v>
      </c>
      <c r="E471" s="28">
        <v>329250</v>
      </c>
      <c r="F471" s="29">
        <f t="shared" si="51"/>
        <v>18076.88675170843</v>
      </c>
      <c r="G471" s="30">
        <f t="shared" si="52"/>
        <v>0.000892916651707337</v>
      </c>
      <c r="H471" s="7">
        <f t="shared" si="53"/>
        <v>9.630733485193621</v>
      </c>
      <c r="I471" s="7">
        <f t="shared" si="55"/>
        <v>-693.1132482915725</v>
      </c>
      <c r="J471" s="7">
        <f t="shared" si="49"/>
        <v>0</v>
      </c>
      <c r="K471" s="7">
        <f t="shared" si="50"/>
        <v>0</v>
      </c>
      <c r="L471" s="31">
        <f>$B$509*G471</f>
        <v>40523.137826435726</v>
      </c>
      <c r="M471" s="10">
        <f>$G$509*K471</f>
        <v>0</v>
      </c>
      <c r="N471" s="32">
        <f t="shared" si="54"/>
        <v>40523.137826435726</v>
      </c>
    </row>
    <row r="472" spans="1:14" s="4" customFormat="1" ht="12.75">
      <c r="A472" s="26" t="s">
        <v>500</v>
      </c>
      <c r="B472" s="27" t="s">
        <v>520</v>
      </c>
      <c r="C472" s="64">
        <v>60</v>
      </c>
      <c r="D472" s="69">
        <v>151937</v>
      </c>
      <c r="E472" s="28">
        <v>18650</v>
      </c>
      <c r="F472" s="29">
        <f t="shared" si="51"/>
        <v>488.8053619302949</v>
      </c>
      <c r="G472" s="30">
        <f t="shared" si="52"/>
        <v>2.4144779635251202E-05</v>
      </c>
      <c r="H472" s="7">
        <f t="shared" si="53"/>
        <v>8.146756032171583</v>
      </c>
      <c r="I472" s="7">
        <f t="shared" si="55"/>
        <v>-111.19463806970504</v>
      </c>
      <c r="J472" s="7">
        <f t="shared" si="49"/>
        <v>0</v>
      </c>
      <c r="K472" s="7">
        <f t="shared" si="50"/>
        <v>0</v>
      </c>
      <c r="L472" s="31">
        <f>$B$509*G472</f>
        <v>1095.7598686029337</v>
      </c>
      <c r="M472" s="10">
        <f>$G$509*K472</f>
        <v>0</v>
      </c>
      <c r="N472" s="32">
        <f t="shared" si="54"/>
        <v>1095.7598686029337</v>
      </c>
    </row>
    <row r="473" spans="1:14" s="4" customFormat="1" ht="12.75">
      <c r="A473" s="26" t="s">
        <v>493</v>
      </c>
      <c r="B473" s="27" t="s">
        <v>182</v>
      </c>
      <c r="C473" s="64">
        <v>3474</v>
      </c>
      <c r="D473" s="69">
        <v>2923531</v>
      </c>
      <c r="E473" s="28">
        <v>270000</v>
      </c>
      <c r="F473" s="29">
        <f t="shared" si="51"/>
        <v>37616.09886666667</v>
      </c>
      <c r="G473" s="30">
        <f t="shared" si="52"/>
        <v>0.0018580655790821825</v>
      </c>
      <c r="H473" s="7">
        <f t="shared" si="53"/>
        <v>10.827892592592592</v>
      </c>
      <c r="I473" s="7">
        <f t="shared" si="55"/>
        <v>2876.0988666666653</v>
      </c>
      <c r="J473" s="7">
        <f t="shared" si="49"/>
        <v>2876.0988666666653</v>
      </c>
      <c r="K473" s="7">
        <f t="shared" si="50"/>
        <v>0.0004017199884786331</v>
      </c>
      <c r="L473" s="31">
        <f>$B$509*G473</f>
        <v>84324.38504504676</v>
      </c>
      <c r="M473" s="10">
        <f>$G$509*K473</f>
        <v>6164.683425724302</v>
      </c>
      <c r="N473" s="32">
        <f t="shared" si="54"/>
        <v>90489.06847077106</v>
      </c>
    </row>
    <row r="474" spans="1:14" s="4" customFormat="1" ht="12.75">
      <c r="A474" s="26" t="s">
        <v>496</v>
      </c>
      <c r="B474" s="27" t="s">
        <v>253</v>
      </c>
      <c r="C474" s="64">
        <v>1812</v>
      </c>
      <c r="D474" s="69">
        <v>1309446</v>
      </c>
      <c r="E474" s="28">
        <v>94100</v>
      </c>
      <c r="F474" s="29">
        <f t="shared" si="51"/>
        <v>25214.836896918172</v>
      </c>
      <c r="G474" s="30">
        <f t="shared" si="52"/>
        <v>0.0012454991860373827</v>
      </c>
      <c r="H474" s="7">
        <f t="shared" si="53"/>
        <v>13.91547290116897</v>
      </c>
      <c r="I474" s="7">
        <f t="shared" si="55"/>
        <v>7094.836896918174</v>
      </c>
      <c r="J474" s="7">
        <f t="shared" si="49"/>
        <v>7094.836896918174</v>
      </c>
      <c r="K474" s="7">
        <f t="shared" si="50"/>
        <v>0.0009909735126007668</v>
      </c>
      <c r="L474" s="31">
        <f>$B$509*G474</f>
        <v>56524.352056824406</v>
      </c>
      <c r="M474" s="10">
        <f>$G$509*K474</f>
        <v>15207.20443012427</v>
      </c>
      <c r="N474" s="32">
        <f t="shared" si="54"/>
        <v>71731.55648694867</v>
      </c>
    </row>
    <row r="475" spans="1:14" s="4" customFormat="1" ht="12.75">
      <c r="A475" s="26" t="s">
        <v>490</v>
      </c>
      <c r="B475" s="27" t="s">
        <v>98</v>
      </c>
      <c r="C475" s="64">
        <v>17494</v>
      </c>
      <c r="D475" s="69">
        <v>30495755</v>
      </c>
      <c r="E475" s="28">
        <v>1804400</v>
      </c>
      <c r="F475" s="29">
        <f t="shared" si="51"/>
        <v>295662.1247894037</v>
      </c>
      <c r="G475" s="30">
        <f t="shared" si="52"/>
        <v>0.014604375085697799</v>
      </c>
      <c r="H475" s="7">
        <f t="shared" si="53"/>
        <v>16.900773110175127</v>
      </c>
      <c r="I475" s="7">
        <f t="shared" si="55"/>
        <v>120722.12478940366</v>
      </c>
      <c r="J475" s="7">
        <f t="shared" si="49"/>
        <v>120722.12478940366</v>
      </c>
      <c r="K475" s="7">
        <f t="shared" si="50"/>
        <v>0.016861899686960936</v>
      </c>
      <c r="L475" s="31">
        <f>$B$509*G475</f>
        <v>662788.7421912138</v>
      </c>
      <c r="M475" s="10">
        <f>$G$509*K475</f>
        <v>258758.03173274943</v>
      </c>
      <c r="N475" s="32">
        <f t="shared" si="54"/>
        <v>921546.7739239632</v>
      </c>
    </row>
    <row r="476" spans="1:14" s="4" customFormat="1" ht="12.75">
      <c r="A476" s="9" t="s">
        <v>489</v>
      </c>
      <c r="B476" s="27" t="s">
        <v>71</v>
      </c>
      <c r="C476" s="8">
        <v>549</v>
      </c>
      <c r="D476" s="70">
        <v>483648</v>
      </c>
      <c r="E476" s="28">
        <v>28800</v>
      </c>
      <c r="F476" s="29">
        <f t="shared" si="51"/>
        <v>9219.54</v>
      </c>
      <c r="G476" s="30">
        <f t="shared" si="52"/>
        <v>0.00045540368206952657</v>
      </c>
      <c r="H476" s="7">
        <f t="shared" si="53"/>
        <v>16.793333333333333</v>
      </c>
      <c r="I476" s="7">
        <f t="shared" si="55"/>
        <v>3729.54</v>
      </c>
      <c r="J476" s="7">
        <f t="shared" si="49"/>
        <v>3729.54</v>
      </c>
      <c r="K476" s="7">
        <f t="shared" si="50"/>
        <v>0.0005209246396898092</v>
      </c>
      <c r="L476" s="31">
        <f>$B$509*G476</f>
        <v>20667.535026794823</v>
      </c>
      <c r="M476" s="10">
        <f>$G$509*K476</f>
        <v>7993.964911999835</v>
      </c>
      <c r="N476" s="32">
        <f t="shared" si="54"/>
        <v>28661.49993879466</v>
      </c>
    </row>
    <row r="477" spans="1:14" s="4" customFormat="1" ht="12.75">
      <c r="A477" s="9" t="s">
        <v>489</v>
      </c>
      <c r="B477" s="27" t="s">
        <v>72</v>
      </c>
      <c r="C477" s="8">
        <v>62</v>
      </c>
      <c r="D477" s="70">
        <v>155295</v>
      </c>
      <c r="E477" s="28">
        <v>17600</v>
      </c>
      <c r="F477" s="29">
        <f t="shared" si="51"/>
        <v>547.0619318181818</v>
      </c>
      <c r="G477" s="30">
        <f t="shared" si="52"/>
        <v>2.7022391363350916E-05</v>
      </c>
      <c r="H477" s="7">
        <f t="shared" si="53"/>
        <v>8.823579545454546</v>
      </c>
      <c r="I477" s="7">
        <f t="shared" si="55"/>
        <v>-72.93806818181815</v>
      </c>
      <c r="J477" s="7">
        <f t="shared" si="49"/>
        <v>0</v>
      </c>
      <c r="K477" s="7">
        <f t="shared" si="50"/>
        <v>0</v>
      </c>
      <c r="L477" s="31">
        <f>$B$509*G477</f>
        <v>1226.3542039709482</v>
      </c>
      <c r="M477" s="10">
        <f>$G$509*K477</f>
        <v>0</v>
      </c>
      <c r="N477" s="32">
        <f t="shared" si="54"/>
        <v>1226.3542039709482</v>
      </c>
    </row>
    <row r="478" spans="1:14" s="4" customFormat="1" ht="12.75">
      <c r="A478" s="9" t="s">
        <v>489</v>
      </c>
      <c r="B478" s="27" t="s">
        <v>73</v>
      </c>
      <c r="C478" s="8">
        <v>228</v>
      </c>
      <c r="D478" s="70">
        <v>502230</v>
      </c>
      <c r="E478" s="28">
        <v>41150</v>
      </c>
      <c r="F478" s="29">
        <f t="shared" si="51"/>
        <v>2782.7081409477523</v>
      </c>
      <c r="G478" s="30">
        <f t="shared" si="52"/>
        <v>0.00013745322798235633</v>
      </c>
      <c r="H478" s="7">
        <f t="shared" si="53"/>
        <v>12.204860267314702</v>
      </c>
      <c r="I478" s="7">
        <f t="shared" si="55"/>
        <v>502.70814094775204</v>
      </c>
      <c r="J478" s="7">
        <f t="shared" si="49"/>
        <v>502.70814094775204</v>
      </c>
      <c r="K478" s="7">
        <f t="shared" si="50"/>
        <v>7.021591327411465E-05</v>
      </c>
      <c r="L478" s="31">
        <f>$B$509*G478</f>
        <v>6238.024670686908</v>
      </c>
      <c r="M478" s="10">
        <f>$G$509*K478</f>
        <v>1077.5139131670385</v>
      </c>
      <c r="N478" s="32">
        <f t="shared" si="54"/>
        <v>7315.538583853947</v>
      </c>
    </row>
    <row r="479" spans="1:14" s="4" customFormat="1" ht="12.75">
      <c r="A479" s="26" t="s">
        <v>495</v>
      </c>
      <c r="B479" s="27" t="s">
        <v>521</v>
      </c>
      <c r="C479" s="64">
        <v>718</v>
      </c>
      <c r="D479" s="69">
        <v>2020664</v>
      </c>
      <c r="E479" s="28">
        <v>219100</v>
      </c>
      <c r="F479" s="29">
        <f t="shared" si="51"/>
        <v>6621.801697854861</v>
      </c>
      <c r="G479" s="30">
        <f t="shared" si="52"/>
        <v>0.0003270871296330778</v>
      </c>
      <c r="H479" s="7">
        <f t="shared" si="53"/>
        <v>9.222565038795072</v>
      </c>
      <c r="I479" s="7">
        <f t="shared" si="55"/>
        <v>-558.1983021451387</v>
      </c>
      <c r="J479" s="7">
        <f t="shared" si="49"/>
        <v>0</v>
      </c>
      <c r="K479" s="7">
        <f t="shared" si="50"/>
        <v>0</v>
      </c>
      <c r="L479" s="31">
        <f>$B$509*G479</f>
        <v>14844.15909371886</v>
      </c>
      <c r="M479" s="10">
        <f>$G$509*K479</f>
        <v>0</v>
      </c>
      <c r="N479" s="32">
        <f t="shared" si="54"/>
        <v>14844.15909371886</v>
      </c>
    </row>
    <row r="480" spans="1:14" s="4" customFormat="1" ht="12.75">
      <c r="A480" s="26" t="s">
        <v>495</v>
      </c>
      <c r="B480" s="27" t="s">
        <v>217</v>
      </c>
      <c r="C480" s="64">
        <v>2300</v>
      </c>
      <c r="D480" s="69">
        <v>2605207</v>
      </c>
      <c r="E480" s="28">
        <v>186100</v>
      </c>
      <c r="F480" s="29">
        <f t="shared" si="51"/>
        <v>32197.61472326706</v>
      </c>
      <c r="G480" s="30">
        <f t="shared" si="52"/>
        <v>0.0015904169078752107</v>
      </c>
      <c r="H480" s="7">
        <f t="shared" si="53"/>
        <v>13.998962923159592</v>
      </c>
      <c r="I480" s="7">
        <f t="shared" si="55"/>
        <v>9197.614723267061</v>
      </c>
      <c r="J480" s="7">
        <f t="shared" si="49"/>
        <v>9197.614723267061</v>
      </c>
      <c r="K480" s="7">
        <f t="shared" si="50"/>
        <v>0.0012846796483543756</v>
      </c>
      <c r="L480" s="31">
        <f>$B$509*G480</f>
        <v>72177.71494807406</v>
      </c>
      <c r="M480" s="10">
        <f>$G$509*K480</f>
        <v>19714.337256575865</v>
      </c>
      <c r="N480" s="32">
        <f t="shared" si="54"/>
        <v>91892.05220464992</v>
      </c>
    </row>
    <row r="481" spans="1:14" s="4" customFormat="1" ht="12.75">
      <c r="A481" s="26" t="s">
        <v>502</v>
      </c>
      <c r="B481" s="27" t="s">
        <v>438</v>
      </c>
      <c r="C481" s="64">
        <v>487</v>
      </c>
      <c r="D481" s="69">
        <v>846199</v>
      </c>
      <c r="E481" s="28">
        <v>70950</v>
      </c>
      <c r="F481" s="29">
        <f t="shared" si="51"/>
        <v>5808.300394644116</v>
      </c>
      <c r="G481" s="30">
        <f t="shared" si="52"/>
        <v>0.0002869038353634579</v>
      </c>
      <c r="H481" s="7">
        <f t="shared" si="53"/>
        <v>11.926694855532064</v>
      </c>
      <c r="I481" s="7">
        <f t="shared" si="55"/>
        <v>938.3003946441153</v>
      </c>
      <c r="J481" s="7">
        <f t="shared" si="49"/>
        <v>938.3003946441153</v>
      </c>
      <c r="K481" s="7">
        <f t="shared" si="50"/>
        <v>0.00013105739447781536</v>
      </c>
      <c r="L481" s="31">
        <f>$B$509*G481</f>
        <v>13020.525086116386</v>
      </c>
      <c r="M481" s="10">
        <f>$G$509*K481</f>
        <v>2011.1703941238477</v>
      </c>
      <c r="N481" s="32">
        <f t="shared" si="54"/>
        <v>15031.695480240234</v>
      </c>
    </row>
    <row r="482" spans="1:14" s="4" customFormat="1" ht="12.75">
      <c r="A482" s="26" t="s">
        <v>502</v>
      </c>
      <c r="B482" s="27" t="s">
        <v>439</v>
      </c>
      <c r="C482" s="64">
        <v>220</v>
      </c>
      <c r="D482" s="69">
        <v>165643</v>
      </c>
      <c r="E482" s="28">
        <v>13100</v>
      </c>
      <c r="F482" s="29">
        <f t="shared" si="51"/>
        <v>2781.7908396946564</v>
      </c>
      <c r="G482" s="30">
        <f t="shared" si="52"/>
        <v>0.00013740791743885558</v>
      </c>
      <c r="H482" s="7">
        <f t="shared" si="53"/>
        <v>12.644503816793893</v>
      </c>
      <c r="I482" s="7">
        <f t="shared" si="55"/>
        <v>581.7908396946565</v>
      </c>
      <c r="J482" s="7">
        <f t="shared" si="49"/>
        <v>581.7908396946565</v>
      </c>
      <c r="K482" s="7">
        <f t="shared" si="50"/>
        <v>8.126181339864178E-05</v>
      </c>
      <c r="L482" s="31">
        <f>$B$509*G482</f>
        <v>6235.968347293498</v>
      </c>
      <c r="M482" s="10">
        <f>$G$509*K482</f>
        <v>1247.0212301361573</v>
      </c>
      <c r="N482" s="32">
        <f t="shared" si="54"/>
        <v>7482.989577429655</v>
      </c>
    </row>
    <row r="483" spans="1:14" s="4" customFormat="1" ht="12.75">
      <c r="A483" s="26" t="s">
        <v>498</v>
      </c>
      <c r="B483" s="27" t="s">
        <v>330</v>
      </c>
      <c r="C483" s="64">
        <v>150</v>
      </c>
      <c r="D483" s="69">
        <v>301368</v>
      </c>
      <c r="E483" s="28">
        <v>57100</v>
      </c>
      <c r="F483" s="29">
        <f t="shared" si="51"/>
        <v>791.6847635726795</v>
      </c>
      <c r="G483" s="30">
        <f t="shared" si="52"/>
        <v>3.910565563676071E-05</v>
      </c>
      <c r="H483" s="7">
        <f t="shared" si="53"/>
        <v>5.277898423817863</v>
      </c>
      <c r="I483" s="7">
        <f t="shared" si="55"/>
        <v>-708.3152364273205</v>
      </c>
      <c r="J483" s="7">
        <f t="shared" si="49"/>
        <v>0</v>
      </c>
      <c r="K483" s="7">
        <f t="shared" si="50"/>
        <v>0</v>
      </c>
      <c r="L483" s="31">
        <f>$B$509*G483</f>
        <v>1774.727652498729</v>
      </c>
      <c r="M483" s="10">
        <f>$G$509*K483</f>
        <v>0</v>
      </c>
      <c r="N483" s="32">
        <f t="shared" si="54"/>
        <v>1774.727652498729</v>
      </c>
    </row>
    <row r="484" spans="1:14" s="4" customFormat="1" ht="12.75">
      <c r="A484" s="26" t="s">
        <v>491</v>
      </c>
      <c r="B484" s="27" t="s">
        <v>119</v>
      </c>
      <c r="C484" s="65">
        <v>4116</v>
      </c>
      <c r="D484" s="69">
        <v>4265780</v>
      </c>
      <c r="E484" s="28">
        <v>273950</v>
      </c>
      <c r="F484" s="29">
        <f t="shared" si="51"/>
        <v>64091.80682606315</v>
      </c>
      <c r="G484" s="30">
        <f t="shared" si="52"/>
        <v>0.00316584610718951</v>
      </c>
      <c r="H484" s="7">
        <f t="shared" si="53"/>
        <v>15.571381638985216</v>
      </c>
      <c r="I484" s="7">
        <f t="shared" si="55"/>
        <v>22931.806826063148</v>
      </c>
      <c r="J484" s="7">
        <f t="shared" si="49"/>
        <v>22931.806826063148</v>
      </c>
      <c r="K484" s="7">
        <f t="shared" si="50"/>
        <v>0.0032030071291106283</v>
      </c>
      <c r="L484" s="31">
        <f>$B$509*G484</f>
        <v>143675.2443731713</v>
      </c>
      <c r="M484" s="10">
        <f>$G$509*K484</f>
        <v>49152.45824855266</v>
      </c>
      <c r="N484" s="32">
        <f t="shared" si="54"/>
        <v>192827.70262172396</v>
      </c>
    </row>
    <row r="485" spans="1:14" s="4" customFormat="1" ht="12.75">
      <c r="A485" s="26" t="s">
        <v>490</v>
      </c>
      <c r="B485" s="27" t="s">
        <v>99</v>
      </c>
      <c r="C485" s="64">
        <v>17001</v>
      </c>
      <c r="D485" s="69">
        <v>24305454</v>
      </c>
      <c r="E485" s="28">
        <v>1721650</v>
      </c>
      <c r="F485" s="29">
        <f t="shared" si="51"/>
        <v>240012.2112241164</v>
      </c>
      <c r="G485" s="30">
        <f t="shared" si="52"/>
        <v>0.011855520420011364</v>
      </c>
      <c r="H485" s="7">
        <f t="shared" si="53"/>
        <v>14.117534922893736</v>
      </c>
      <c r="I485" s="7">
        <f t="shared" si="55"/>
        <v>70002.2112241164</v>
      </c>
      <c r="J485" s="7">
        <f t="shared" si="49"/>
        <v>70002.2112241164</v>
      </c>
      <c r="K485" s="7">
        <f t="shared" si="50"/>
        <v>0.00977758025370763</v>
      </c>
      <c r="L485" s="31">
        <f>$B$509*G485</f>
        <v>538037.7743719213</v>
      </c>
      <c r="M485" s="10">
        <f>$G$509*K485</f>
        <v>150044.03231711886</v>
      </c>
      <c r="N485" s="32">
        <f t="shared" si="54"/>
        <v>688081.8066890402</v>
      </c>
    </row>
    <row r="486" spans="1:14" s="4" customFormat="1" ht="12.75">
      <c r="A486" s="26" t="s">
        <v>493</v>
      </c>
      <c r="B486" s="27" t="s">
        <v>183</v>
      </c>
      <c r="C486" s="64">
        <v>2575</v>
      </c>
      <c r="D486" s="69">
        <v>2309547</v>
      </c>
      <c r="E486" s="28">
        <v>178050</v>
      </c>
      <c r="F486" s="29">
        <f t="shared" si="51"/>
        <v>33401.19924178602</v>
      </c>
      <c r="G486" s="30">
        <f t="shared" si="52"/>
        <v>0.0016498685531216558</v>
      </c>
      <c r="H486" s="7">
        <f t="shared" si="53"/>
        <v>12.971339511373209</v>
      </c>
      <c r="I486" s="7">
        <f t="shared" si="55"/>
        <v>7651.199241786014</v>
      </c>
      <c r="J486" s="7">
        <f t="shared" si="49"/>
        <v>7651.199241786014</v>
      </c>
      <c r="K486" s="7">
        <f t="shared" si="50"/>
        <v>0.0010686835932105087</v>
      </c>
      <c r="L486" s="31">
        <f>$B$509*G486</f>
        <v>74875.80240083185</v>
      </c>
      <c r="M486" s="10">
        <f>$G$509*K486</f>
        <v>16399.72175484299</v>
      </c>
      <c r="N486" s="32">
        <f t="shared" si="54"/>
        <v>91275.52415567484</v>
      </c>
    </row>
    <row r="487" spans="1:14" s="4" customFormat="1" ht="12.75">
      <c r="A487" s="26" t="s">
        <v>497</v>
      </c>
      <c r="B487" s="27" t="s">
        <v>309</v>
      </c>
      <c r="C487" s="64">
        <v>407</v>
      </c>
      <c r="D487" s="69">
        <v>340712</v>
      </c>
      <c r="E487" s="28">
        <v>21850</v>
      </c>
      <c r="F487" s="29">
        <f t="shared" si="51"/>
        <v>6346.443203661327</v>
      </c>
      <c r="G487" s="30">
        <f t="shared" si="52"/>
        <v>0.0003134856622990399</v>
      </c>
      <c r="H487" s="7">
        <f t="shared" si="53"/>
        <v>15.593226544622425</v>
      </c>
      <c r="I487" s="7">
        <f t="shared" si="55"/>
        <v>2276.443203661327</v>
      </c>
      <c r="J487" s="7">
        <f t="shared" si="49"/>
        <v>2276.443203661327</v>
      </c>
      <c r="K487" s="7">
        <f t="shared" si="50"/>
        <v>0.00031796290042246275</v>
      </c>
      <c r="L487" s="31">
        <f>$B$509*G487</f>
        <v>14226.88520330021</v>
      </c>
      <c r="M487" s="10">
        <f>$G$509*K487</f>
        <v>4879.370403381956</v>
      </c>
      <c r="N487" s="32">
        <f t="shared" si="54"/>
        <v>19106.255606682163</v>
      </c>
    </row>
    <row r="488" spans="1:14" s="4" customFormat="1" ht="12.75">
      <c r="A488" s="26" t="s">
        <v>493</v>
      </c>
      <c r="B488" s="27" t="s">
        <v>184</v>
      </c>
      <c r="C488" s="64">
        <v>7794</v>
      </c>
      <c r="D488" s="69">
        <v>8756020</v>
      </c>
      <c r="E488" s="28">
        <v>565450</v>
      </c>
      <c r="F488" s="29">
        <f t="shared" si="51"/>
        <v>120690.45871429835</v>
      </c>
      <c r="G488" s="30">
        <f t="shared" si="52"/>
        <v>0.005961564165799123</v>
      </c>
      <c r="H488" s="7">
        <f t="shared" si="53"/>
        <v>15.48504730745424</v>
      </c>
      <c r="I488" s="7">
        <f t="shared" si="55"/>
        <v>42750.458714298344</v>
      </c>
      <c r="J488" s="7">
        <f t="shared" si="49"/>
        <v>42750.458714298344</v>
      </c>
      <c r="K488" s="7">
        <f t="shared" si="50"/>
        <v>0.005971183390530717</v>
      </c>
      <c r="L488" s="31">
        <f>$B$509*G488</f>
        <v>270553.00837977766</v>
      </c>
      <c r="M488" s="10">
        <f>$G$509*K488</f>
        <v>91632.12271057518</v>
      </c>
      <c r="N488" s="32">
        <f t="shared" si="54"/>
        <v>362185.13109035284</v>
      </c>
    </row>
    <row r="489" spans="1:14" s="4" customFormat="1" ht="12.75">
      <c r="A489" s="26" t="s">
        <v>492</v>
      </c>
      <c r="B489" s="27" t="s">
        <v>156</v>
      </c>
      <c r="C489" s="64">
        <v>516</v>
      </c>
      <c r="D489" s="69">
        <v>1352235</v>
      </c>
      <c r="E489" s="28">
        <v>216500</v>
      </c>
      <c r="F489" s="29">
        <f t="shared" si="51"/>
        <v>3222.8787990762125</v>
      </c>
      <c r="G489" s="30">
        <f t="shared" si="52"/>
        <v>0.00015919567266513526</v>
      </c>
      <c r="H489" s="7">
        <f t="shared" si="53"/>
        <v>6.245889145496536</v>
      </c>
      <c r="I489" s="7">
        <f t="shared" si="55"/>
        <v>-1937.1212009237875</v>
      </c>
      <c r="J489" s="7">
        <f t="shared" si="49"/>
        <v>0</v>
      </c>
      <c r="K489" s="7">
        <f t="shared" si="50"/>
        <v>0</v>
      </c>
      <c r="L489" s="31">
        <f>$B$509*G489</f>
        <v>7224.759637359572</v>
      </c>
      <c r="M489" s="10">
        <f>$G$509*K489</f>
        <v>0</v>
      </c>
      <c r="N489" s="32">
        <f t="shared" si="54"/>
        <v>7224.759637359572</v>
      </c>
    </row>
    <row r="490" spans="1:14" s="4" customFormat="1" ht="12.75">
      <c r="A490" s="26" t="s">
        <v>501</v>
      </c>
      <c r="B490" s="27" t="s">
        <v>397</v>
      </c>
      <c r="C490" s="64">
        <v>3757</v>
      </c>
      <c r="D490" s="69">
        <v>3175499</v>
      </c>
      <c r="E490" s="28">
        <v>238100</v>
      </c>
      <c r="F490" s="29">
        <f t="shared" si="51"/>
        <v>50106.466791264174</v>
      </c>
      <c r="G490" s="30">
        <f t="shared" si="52"/>
        <v>0.0024750334042952424</v>
      </c>
      <c r="H490" s="7">
        <f t="shared" si="53"/>
        <v>13.336829063418731</v>
      </c>
      <c r="I490" s="7">
        <f t="shared" si="55"/>
        <v>12536.466791264174</v>
      </c>
      <c r="J490" s="7">
        <f t="shared" si="49"/>
        <v>12536.466791264174</v>
      </c>
      <c r="K490" s="7">
        <f t="shared" si="50"/>
        <v>0.0017510348317011076</v>
      </c>
      <c r="L490" s="31">
        <f>$B$509*G490</f>
        <v>112324.16774344316</v>
      </c>
      <c r="M490" s="10">
        <f>$G$509*K490</f>
        <v>26870.894440015916</v>
      </c>
      <c r="N490" s="32">
        <f t="shared" si="54"/>
        <v>139195.0621834591</v>
      </c>
    </row>
    <row r="491" spans="1:14" s="4" customFormat="1" ht="12.75">
      <c r="A491" s="9" t="s">
        <v>489</v>
      </c>
      <c r="B491" s="27" t="s">
        <v>74</v>
      </c>
      <c r="C491" s="8">
        <v>224</v>
      </c>
      <c r="D491" s="70">
        <v>424595</v>
      </c>
      <c r="E491" s="28">
        <v>35750</v>
      </c>
      <c r="F491" s="29">
        <f t="shared" si="51"/>
        <v>2660.3994405594403</v>
      </c>
      <c r="G491" s="30">
        <f t="shared" si="52"/>
        <v>0.00013141172997855398</v>
      </c>
      <c r="H491" s="7">
        <f t="shared" si="53"/>
        <v>11.876783216783217</v>
      </c>
      <c r="I491" s="7">
        <f t="shared" si="55"/>
        <v>420.39944055944056</v>
      </c>
      <c r="J491" s="7">
        <f t="shared" si="49"/>
        <v>420.39944055944056</v>
      </c>
      <c r="K491" s="7">
        <f t="shared" si="50"/>
        <v>5.871942038407523E-05</v>
      </c>
      <c r="L491" s="31">
        <f>$B$509*G491</f>
        <v>5963.844033761726</v>
      </c>
      <c r="M491" s="10">
        <f>$G$509*K491</f>
        <v>901.0919247029199</v>
      </c>
      <c r="N491" s="32">
        <f t="shared" si="54"/>
        <v>6864.935958464645</v>
      </c>
    </row>
    <row r="492" spans="1:14" s="4" customFormat="1" ht="12.75">
      <c r="A492" s="26" t="s">
        <v>493</v>
      </c>
      <c r="B492" s="27" t="s">
        <v>185</v>
      </c>
      <c r="C492" s="64">
        <v>6092</v>
      </c>
      <c r="D492" s="69">
        <v>8350593</v>
      </c>
      <c r="E492" s="28">
        <v>610600</v>
      </c>
      <c r="F492" s="29">
        <f t="shared" si="51"/>
        <v>83314.46537176547</v>
      </c>
      <c r="G492" s="30">
        <f t="shared" si="52"/>
        <v>0.004115358716373709</v>
      </c>
      <c r="H492" s="7">
        <f t="shared" si="53"/>
        <v>13.67604487389453</v>
      </c>
      <c r="I492" s="7">
        <f t="shared" si="55"/>
        <v>22394.465371765473</v>
      </c>
      <c r="J492" s="7">
        <f t="shared" si="49"/>
        <v>22394.465371765473</v>
      </c>
      <c r="K492" s="7">
        <f t="shared" si="50"/>
        <v>0.0031279537972063146</v>
      </c>
      <c r="L492" s="31">
        <f>$B$509*G492</f>
        <v>186766.87028958576</v>
      </c>
      <c r="M492" s="10">
        <f>$G$509*K492</f>
        <v>48000.710651954</v>
      </c>
      <c r="N492" s="32">
        <f t="shared" si="54"/>
        <v>234767.58094153975</v>
      </c>
    </row>
    <row r="493" spans="1:14" s="4" customFormat="1" ht="12.75">
      <c r="A493" s="26" t="s">
        <v>495</v>
      </c>
      <c r="B493" s="27" t="s">
        <v>218</v>
      </c>
      <c r="C493" s="64">
        <v>3732</v>
      </c>
      <c r="D493" s="69">
        <v>6987787</v>
      </c>
      <c r="E493" s="28">
        <v>421950</v>
      </c>
      <c r="F493" s="29">
        <f t="shared" si="51"/>
        <v>61804.52917170281</v>
      </c>
      <c r="G493" s="30">
        <f t="shared" si="52"/>
        <v>0.003052864910111234</v>
      </c>
      <c r="H493" s="7">
        <f t="shared" si="53"/>
        <v>16.560699134968598</v>
      </c>
      <c r="I493" s="7">
        <f t="shared" si="55"/>
        <v>24484.529171702805</v>
      </c>
      <c r="J493" s="7">
        <f t="shared" si="49"/>
        <v>24484.529171702805</v>
      </c>
      <c r="K493" s="7">
        <f t="shared" si="50"/>
        <v>0.0034198840974339747</v>
      </c>
      <c r="L493" s="31">
        <f>$B$509*G493</f>
        <v>138547.83117929206</v>
      </c>
      <c r="M493" s="10">
        <f>$G$509*K493</f>
        <v>52480.59199939633</v>
      </c>
      <c r="N493" s="32">
        <f t="shared" si="54"/>
        <v>191028.4231786884</v>
      </c>
    </row>
    <row r="494" spans="1:14" s="4" customFormat="1" ht="12.75">
      <c r="A494" s="9" t="s">
        <v>489</v>
      </c>
      <c r="B494" s="27" t="s">
        <v>75</v>
      </c>
      <c r="C494" s="8">
        <v>1213</v>
      </c>
      <c r="D494" s="70">
        <v>892593</v>
      </c>
      <c r="E494" s="28">
        <v>58550</v>
      </c>
      <c r="F494" s="29">
        <f t="shared" si="51"/>
        <v>18492.14874466268</v>
      </c>
      <c r="G494" s="30">
        <f t="shared" si="52"/>
        <v>0.0009134287207058875</v>
      </c>
      <c r="H494" s="7">
        <f t="shared" si="53"/>
        <v>15.244970111016226</v>
      </c>
      <c r="I494" s="7">
        <f t="shared" si="55"/>
        <v>6362.148744662682</v>
      </c>
      <c r="J494" s="7">
        <f t="shared" si="49"/>
        <v>6362.148744662682</v>
      </c>
      <c r="K494" s="7">
        <f t="shared" si="50"/>
        <v>0.0008886350709380726</v>
      </c>
      <c r="L494" s="31">
        <f>$B$509*G494</f>
        <v>41454.03478926453</v>
      </c>
      <c r="M494" s="10">
        <f>$G$509*K494</f>
        <v>13636.74711351997</v>
      </c>
      <c r="N494" s="32">
        <f t="shared" si="54"/>
        <v>55090.781902784496</v>
      </c>
    </row>
    <row r="495" spans="1:14" s="4" customFormat="1" ht="12.75">
      <c r="A495" s="26" t="s">
        <v>496</v>
      </c>
      <c r="B495" s="27" t="s">
        <v>254</v>
      </c>
      <c r="C495" s="64">
        <v>1277</v>
      </c>
      <c r="D495" s="69">
        <v>2081367</v>
      </c>
      <c r="E495" s="28">
        <v>199400</v>
      </c>
      <c r="F495" s="29">
        <f t="shared" si="51"/>
        <v>13329.51684553661</v>
      </c>
      <c r="G495" s="30">
        <f t="shared" si="52"/>
        <v>0.0006584179960893008</v>
      </c>
      <c r="H495" s="7">
        <f t="shared" si="53"/>
        <v>10.438149448345035</v>
      </c>
      <c r="I495" s="7">
        <f t="shared" si="55"/>
        <v>559.5168455366097</v>
      </c>
      <c r="J495" s="7">
        <f t="shared" si="49"/>
        <v>559.5168455366097</v>
      </c>
      <c r="K495" s="7">
        <f t="shared" si="50"/>
        <v>7.815068645504193E-05</v>
      </c>
      <c r="L495" s="31">
        <f>$B$509*G495</f>
        <v>29880.91122717397</v>
      </c>
      <c r="M495" s="10">
        <f>$G$509*K495</f>
        <v>1199.2787397085135</v>
      </c>
      <c r="N495" s="32">
        <f t="shared" si="54"/>
        <v>31080.18996688248</v>
      </c>
    </row>
    <row r="496" spans="1:14" s="4" customFormat="1" ht="12.75">
      <c r="A496" s="26" t="s">
        <v>497</v>
      </c>
      <c r="B496" s="27" t="s">
        <v>310</v>
      </c>
      <c r="C496" s="64">
        <v>248</v>
      </c>
      <c r="D496" s="69">
        <v>256411</v>
      </c>
      <c r="E496" s="28">
        <v>17300</v>
      </c>
      <c r="F496" s="29">
        <f t="shared" si="51"/>
        <v>3675.71838150289</v>
      </c>
      <c r="G496" s="30">
        <f t="shared" si="52"/>
        <v>0.00018156390505242743</v>
      </c>
      <c r="H496" s="7">
        <f t="shared" si="53"/>
        <v>14.821445086705202</v>
      </c>
      <c r="I496" s="7">
        <f t="shared" si="55"/>
        <v>1195.71838150289</v>
      </c>
      <c r="J496" s="7">
        <f t="shared" si="49"/>
        <v>1195.71838150289</v>
      </c>
      <c r="K496" s="7">
        <f t="shared" si="50"/>
        <v>0.00016701233048978554</v>
      </c>
      <c r="L496" s="31">
        <f>$B$509*G496</f>
        <v>8239.894658339197</v>
      </c>
      <c r="M496" s="10">
        <f>$G$509*K496</f>
        <v>2562.9248610733052</v>
      </c>
      <c r="N496" s="32">
        <f t="shared" si="54"/>
        <v>10802.819519412502</v>
      </c>
    </row>
    <row r="497" spans="1:14" s="4" customFormat="1" ht="12.75">
      <c r="A497" s="26" t="s">
        <v>499</v>
      </c>
      <c r="B497" s="27" t="s">
        <v>340</v>
      </c>
      <c r="C497" s="64">
        <v>3072</v>
      </c>
      <c r="D497" s="69">
        <v>4258410</v>
      </c>
      <c r="E497" s="28">
        <v>359950</v>
      </c>
      <c r="F497" s="29">
        <f t="shared" si="51"/>
        <v>36343.479705514656</v>
      </c>
      <c r="G497" s="30">
        <f t="shared" si="52"/>
        <v>0.0017952039339392731</v>
      </c>
      <c r="H497" s="7">
        <f t="shared" si="53"/>
        <v>11.83055979997222</v>
      </c>
      <c r="I497" s="7">
        <f t="shared" si="55"/>
        <v>5623.479705514657</v>
      </c>
      <c r="J497" s="7">
        <f t="shared" si="49"/>
        <v>5623.479705514657</v>
      </c>
      <c r="K497" s="7">
        <f t="shared" si="50"/>
        <v>0.0007854612470701956</v>
      </c>
      <c r="L497" s="31">
        <f>$B$509*G497</f>
        <v>81471.54194345172</v>
      </c>
      <c r="M497" s="10">
        <f>$G$509*K497</f>
        <v>12053.470253497035</v>
      </c>
      <c r="N497" s="32">
        <f t="shared" si="54"/>
        <v>93525.01219694875</v>
      </c>
    </row>
    <row r="498" spans="1:14" s="4" customFormat="1" ht="12.75">
      <c r="A498" s="26" t="s">
        <v>490</v>
      </c>
      <c r="B498" s="27" t="s">
        <v>100</v>
      </c>
      <c r="C498" s="64">
        <v>8349</v>
      </c>
      <c r="D498" s="69">
        <v>26394645</v>
      </c>
      <c r="E498" s="28">
        <v>1436350</v>
      </c>
      <c r="F498" s="29">
        <f t="shared" si="51"/>
        <v>153422.83642914332</v>
      </c>
      <c r="G498" s="30">
        <f t="shared" si="52"/>
        <v>0.007578395952876452</v>
      </c>
      <c r="H498" s="7">
        <f t="shared" si="53"/>
        <v>18.376193128415775</v>
      </c>
      <c r="I498" s="7">
        <f t="shared" si="55"/>
        <v>69932.83642914331</v>
      </c>
      <c r="J498" s="7">
        <f t="shared" si="49"/>
        <v>69932.83642914331</v>
      </c>
      <c r="K498" s="7">
        <f t="shared" si="50"/>
        <v>0.009767890308010597</v>
      </c>
      <c r="L498" s="31">
        <f>$B$509*G498</f>
        <v>343929.50687447883</v>
      </c>
      <c r="M498" s="10">
        <f>$G$509*K498</f>
        <v>149895.33310038113</v>
      </c>
      <c r="N498" s="32">
        <f t="shared" si="54"/>
        <v>493824.83997485996</v>
      </c>
    </row>
    <row r="499" spans="1:14" s="4" customFormat="1" ht="12.75">
      <c r="A499" s="26" t="s">
        <v>503</v>
      </c>
      <c r="B499" s="27" t="s">
        <v>467</v>
      </c>
      <c r="C499" s="64">
        <v>12529</v>
      </c>
      <c r="D499" s="69">
        <v>37273142</v>
      </c>
      <c r="E499" s="28">
        <v>3885750</v>
      </c>
      <c r="F499" s="29">
        <f t="shared" si="51"/>
        <v>120181.48262703468</v>
      </c>
      <c r="G499" s="30">
        <f t="shared" si="52"/>
        <v>0.005936423043332578</v>
      </c>
      <c r="H499" s="7">
        <f t="shared" si="53"/>
        <v>9.592264556391944</v>
      </c>
      <c r="I499" s="7">
        <f t="shared" si="55"/>
        <v>-5108.517372965332</v>
      </c>
      <c r="J499" s="7">
        <f t="shared" si="49"/>
        <v>0</v>
      </c>
      <c r="K499" s="7">
        <f t="shared" si="50"/>
        <v>0</v>
      </c>
      <c r="L499" s="31">
        <f>$B$509*G499</f>
        <v>269412.0315944584</v>
      </c>
      <c r="M499" s="10">
        <f>$G$509*K499</f>
        <v>0</v>
      </c>
      <c r="N499" s="32">
        <f t="shared" si="54"/>
        <v>269412.0315944584</v>
      </c>
    </row>
    <row r="500" spans="1:14" s="40" customFormat="1" ht="13.5" thickBot="1">
      <c r="A500" s="36" t="s">
        <v>472</v>
      </c>
      <c r="C500" s="11">
        <f>SUM(C7:C499)</f>
        <v>1328361</v>
      </c>
      <c r="D500" s="74">
        <f>SUM(D7:D499)</f>
        <v>2134823632.2061167</v>
      </c>
      <c r="E500" s="37">
        <f>SUM(E7:E499)</f>
        <v>158661600</v>
      </c>
      <c r="F500" s="38">
        <f>SUM(F7:F499)</f>
        <v>20244763.850179963</v>
      </c>
      <c r="G500" s="38">
        <f>SUM(G7:G499)</f>
        <v>0.9999999999999998</v>
      </c>
      <c r="H500" s="12"/>
      <c r="I500" s="38"/>
      <c r="J500" s="12">
        <f>SUM(J7:J499)</f>
        <v>7159461.68762683</v>
      </c>
      <c r="K500" s="12">
        <f>SUM(K7:K499)</f>
        <v>1.0000000000000009</v>
      </c>
      <c r="L500" s="62">
        <f>SUM(L7:L499)</f>
        <v>45382889.599999994</v>
      </c>
      <c r="M500" s="63">
        <f>SUM(M7:M499)</f>
        <v>15345722.400000013</v>
      </c>
      <c r="N500" s="39">
        <f t="shared" si="54"/>
        <v>60728612.00000001</v>
      </c>
    </row>
    <row r="501" spans="1:14" s="4" customFormat="1" ht="12.75">
      <c r="A501" s="8"/>
      <c r="B501" s="8"/>
      <c r="C501" s="13"/>
      <c r="D501" s="70"/>
      <c r="E501" s="13"/>
      <c r="F501" s="16"/>
      <c r="G501" s="16"/>
      <c r="H501" s="14"/>
      <c r="I501" s="14"/>
      <c r="J501" s="14"/>
      <c r="K501" s="14"/>
      <c r="L501" s="14">
        <f>L500-B509</f>
        <v>0</v>
      </c>
      <c r="M501" s="14">
        <f>M500-G509</f>
        <v>0</v>
      </c>
      <c r="N501" s="14">
        <f>N500-L509</f>
        <v>0</v>
      </c>
    </row>
    <row r="502" spans="1:14" s="4" customFormat="1" ht="13.5" thickBot="1">
      <c r="A502" s="8"/>
      <c r="B502" s="15"/>
      <c r="C502" s="15"/>
      <c r="D502" s="46"/>
      <c r="E502" s="15"/>
      <c r="F502" s="18"/>
      <c r="G502" s="18"/>
      <c r="H502" s="41"/>
      <c r="I502" s="41"/>
      <c r="J502" s="42"/>
      <c r="K502" s="41"/>
      <c r="L502" s="16"/>
      <c r="M502" s="16"/>
      <c r="N502" s="16"/>
    </row>
    <row r="503" spans="1:14" s="4" customFormat="1" ht="12.75">
      <c r="A503" s="15"/>
      <c r="B503" s="58" t="s">
        <v>536</v>
      </c>
      <c r="C503" s="17"/>
      <c r="D503" s="75"/>
      <c r="E503" s="17"/>
      <c r="F503" s="17"/>
      <c r="G503" s="17"/>
      <c r="H503" s="17"/>
      <c r="I503" s="17"/>
      <c r="J503" s="17"/>
      <c r="K503" s="17"/>
      <c r="L503" s="43"/>
      <c r="M503" s="18"/>
      <c r="N503" s="18"/>
    </row>
    <row r="504" spans="1:14" s="4" customFormat="1" ht="12.75">
      <c r="A504" s="15"/>
      <c r="B504" s="59" t="s">
        <v>537</v>
      </c>
      <c r="C504" s="55"/>
      <c r="D504" s="76"/>
      <c r="E504" s="55"/>
      <c r="F504" s="55"/>
      <c r="G504" s="55"/>
      <c r="H504" s="55"/>
      <c r="I504" s="55"/>
      <c r="J504" s="55"/>
      <c r="K504" s="55"/>
      <c r="L504" s="45"/>
      <c r="M504" s="18"/>
      <c r="N504" s="18"/>
    </row>
    <row r="505" spans="1:14" s="4" customFormat="1" ht="12.75">
      <c r="A505" s="15"/>
      <c r="B505" s="59"/>
      <c r="C505" s="55"/>
      <c r="D505" s="76"/>
      <c r="E505" s="55"/>
      <c r="F505" s="55"/>
      <c r="G505" s="55"/>
      <c r="H505" s="55"/>
      <c r="I505" s="55"/>
      <c r="J505" s="55"/>
      <c r="K505" s="55"/>
      <c r="L505" s="45"/>
      <c r="M505" s="18"/>
      <c r="N505" s="18"/>
    </row>
    <row r="506" spans="1:14" s="4" customFormat="1" ht="12.75">
      <c r="A506" s="15"/>
      <c r="B506" s="56">
        <v>142678003</v>
      </c>
      <c r="C506" s="19" t="s">
        <v>485</v>
      </c>
      <c r="D506" s="77"/>
      <c r="E506" s="19"/>
      <c r="F506" s="18"/>
      <c r="G506" s="18"/>
      <c r="H506" s="44"/>
      <c r="I506" s="44"/>
      <c r="J506" s="44"/>
      <c r="K506" s="41"/>
      <c r="L506" s="45"/>
      <c r="M506" s="18"/>
      <c r="N506" s="18"/>
    </row>
    <row r="507" spans="1:14" s="4" customFormat="1" ht="12.75">
      <c r="A507" s="15"/>
      <c r="B507" s="57">
        <v>-85949391</v>
      </c>
      <c r="C507" s="15" t="s">
        <v>525</v>
      </c>
      <c r="D507" s="46"/>
      <c r="E507" s="52">
        <v>0.2</v>
      </c>
      <c r="F507" s="82"/>
      <c r="G507" s="46">
        <f>E507*(B506+B507)</f>
        <v>11345722.4</v>
      </c>
      <c r="H507" s="41"/>
      <c r="I507" s="41"/>
      <c r="J507" s="41"/>
      <c r="K507" s="41"/>
      <c r="L507" s="45"/>
      <c r="M507" s="18"/>
      <c r="N507" s="18"/>
    </row>
    <row r="508" spans="1:14" s="4" customFormat="1" ht="12.75">
      <c r="A508" s="15"/>
      <c r="B508" s="57">
        <v>4000000</v>
      </c>
      <c r="C508" s="15" t="s">
        <v>526</v>
      </c>
      <c r="D508" s="46"/>
      <c r="E508" s="53" t="s">
        <v>524</v>
      </c>
      <c r="F508" s="82"/>
      <c r="G508" s="46">
        <f>B508</f>
        <v>4000000</v>
      </c>
      <c r="H508" s="41"/>
      <c r="I508" s="41"/>
      <c r="J508" s="41"/>
      <c r="K508" s="41"/>
      <c r="L508" s="60" t="s">
        <v>528</v>
      </c>
      <c r="M508" s="18"/>
      <c r="N508" s="18"/>
    </row>
    <row r="509" spans="1:14" s="4" customFormat="1" ht="13.5" thickBot="1">
      <c r="A509" s="15"/>
      <c r="B509" s="62">
        <f>SUM(B506:B508)-G509</f>
        <v>45382889.6</v>
      </c>
      <c r="C509" s="20" t="s">
        <v>484</v>
      </c>
      <c r="D509" s="78"/>
      <c r="E509" s="47" t="s">
        <v>486</v>
      </c>
      <c r="F509" s="83"/>
      <c r="G509" s="63">
        <f>SUM(G507:G508)</f>
        <v>15345722.4</v>
      </c>
      <c r="H509" s="48"/>
      <c r="I509" s="48"/>
      <c r="J509" s="48"/>
      <c r="K509" s="48"/>
      <c r="L509" s="39">
        <f>G509+B509</f>
        <v>60728612</v>
      </c>
      <c r="M509" s="18"/>
      <c r="N509" s="18"/>
    </row>
    <row r="510" spans="1:14" s="4" customFormat="1" ht="12" customHeight="1">
      <c r="A510" s="8"/>
      <c r="B510" s="15"/>
      <c r="C510" s="15"/>
      <c r="D510" s="46"/>
      <c r="E510" s="15"/>
      <c r="F510" s="18"/>
      <c r="G510" s="18"/>
      <c r="H510" s="41"/>
      <c r="I510" s="41"/>
      <c r="J510" s="42"/>
      <c r="K510" s="41"/>
      <c r="L510" s="16"/>
      <c r="M510" s="16"/>
      <c r="N510" s="16"/>
    </row>
    <row r="511" spans="1:14" s="4" customFormat="1" ht="12.75">
      <c r="A511" s="49"/>
      <c r="B511" s="49" t="s">
        <v>480</v>
      </c>
      <c r="C511" s="8"/>
      <c r="D511" s="70"/>
      <c r="E511" s="13"/>
      <c r="F511" s="16"/>
      <c r="G511" s="16"/>
      <c r="H511" s="14"/>
      <c r="I511" s="14"/>
      <c r="J511" s="14"/>
      <c r="K511" s="14"/>
      <c r="L511" s="16"/>
      <c r="M511" s="16"/>
      <c r="N511" s="16"/>
    </row>
    <row r="512" spans="1:14" s="4" customFormat="1" ht="12.75">
      <c r="A512" s="50"/>
      <c r="B512" s="50" t="s">
        <v>482</v>
      </c>
      <c r="C512" s="21"/>
      <c r="D512" s="79"/>
      <c r="E512" s="21"/>
      <c r="F512" s="21"/>
      <c r="G512" s="21"/>
      <c r="H512" s="21"/>
      <c r="I512" s="21"/>
      <c r="J512" s="21"/>
      <c r="K512" s="21"/>
      <c r="L512" s="21"/>
      <c r="M512" s="21"/>
      <c r="N512" s="21"/>
    </row>
    <row r="513" spans="1:14" s="4" customFormat="1" ht="12.75">
      <c r="A513" s="50"/>
      <c r="B513" s="50" t="s">
        <v>481</v>
      </c>
      <c r="C513" s="21"/>
      <c r="D513" s="79"/>
      <c r="E513" s="21"/>
      <c r="F513" s="21"/>
      <c r="G513" s="21"/>
      <c r="H513" s="21"/>
      <c r="I513" s="21"/>
      <c r="J513" s="21"/>
      <c r="K513" s="21"/>
      <c r="L513" s="21"/>
      <c r="M513" s="21"/>
      <c r="N513" s="21"/>
    </row>
    <row r="514" spans="1:14" s="4" customFormat="1" ht="12.75">
      <c r="A514" s="22"/>
      <c r="B514" s="22" t="s">
        <v>538</v>
      </c>
      <c r="C514" s="22"/>
      <c r="D514" s="80"/>
      <c r="E514" s="22"/>
      <c r="F514" s="22"/>
      <c r="G514" s="22"/>
      <c r="H514" s="22"/>
      <c r="I514" s="22"/>
      <c r="J514" s="22"/>
      <c r="K514" s="22"/>
      <c r="L514" s="22"/>
      <c r="M514" s="22"/>
      <c r="N514" s="22"/>
    </row>
    <row r="515" spans="1:14" s="4" customFormat="1" ht="12.75">
      <c r="A515" s="22"/>
      <c r="B515" s="22" t="s">
        <v>540</v>
      </c>
      <c r="C515" s="8"/>
      <c r="D515" s="70"/>
      <c r="E515" s="8"/>
      <c r="F515" s="16"/>
      <c r="G515" s="16"/>
      <c r="H515" s="14"/>
      <c r="I515" s="14"/>
      <c r="J515" s="14"/>
      <c r="K515" s="14"/>
      <c r="L515" s="16"/>
      <c r="M515" s="16"/>
      <c r="N515" s="16"/>
    </row>
    <row r="516" spans="1:14" s="5" customFormat="1" ht="15">
      <c r="A516" s="23"/>
      <c r="B516" s="22" t="s">
        <v>541</v>
      </c>
      <c r="C516" s="23"/>
      <c r="D516" s="81"/>
      <c r="E516" s="23"/>
      <c r="F516" s="24"/>
      <c r="G516" s="24"/>
      <c r="H516" s="51"/>
      <c r="I516" s="51"/>
      <c r="J516" s="51"/>
      <c r="K516" s="51"/>
      <c r="L516" s="24"/>
      <c r="M516" s="24"/>
      <c r="N516" s="24"/>
    </row>
    <row r="517" spans="1:14" s="5" customFormat="1" ht="15">
      <c r="A517" s="23"/>
      <c r="B517" s="23"/>
      <c r="C517" s="23"/>
      <c r="D517" s="81"/>
      <c r="E517" s="23"/>
      <c r="F517" s="24"/>
      <c r="G517" s="24"/>
      <c r="H517" s="51"/>
      <c r="I517" s="51"/>
      <c r="J517" s="51"/>
      <c r="K517" s="51"/>
      <c r="L517" s="24"/>
      <c r="M517" s="24"/>
      <c r="N517" s="24"/>
    </row>
  </sheetData>
  <sheetProtection/>
  <mergeCells count="6">
    <mergeCell ref="A1:N1"/>
    <mergeCell ref="A2:N2"/>
    <mergeCell ref="H4:K4"/>
    <mergeCell ref="L4:N4"/>
    <mergeCell ref="H5:K5"/>
    <mergeCell ref="L5:N5"/>
  </mergeCells>
  <conditionalFormatting sqref="A7:A9 A11:A23 A92:A500 B7:C499 C500:D500 E7:IV500">
    <cfRule type="expression" priority="3" dxfId="0" stopIfTrue="1">
      <formula>MOD(ROW(),2)=1</formula>
    </cfRule>
  </conditionalFormatting>
  <conditionalFormatting sqref="A24:A91">
    <cfRule type="expression" priority="2" dxfId="0" stopIfTrue="1">
      <formula>MOD(ROW(),2)=1</formula>
    </cfRule>
  </conditionalFormatting>
  <conditionalFormatting sqref="D7:D499">
    <cfRule type="expression" priority="1" dxfId="0" stopIfTrue="1">
      <formula>MOD(ROW(),2)=1</formula>
    </cfRule>
  </conditionalFormatting>
  <printOptions gridLines="1" horizontalCentered="1"/>
  <pageMargins left="0.17" right="0.38" top="0.18" bottom="0.3" header="0.17" footer="0.17"/>
  <pageSetup fitToHeight="8" fitToWidth="1" horizontalDpi="600" verticalDpi="600" orientation="portrait" scale="67" r:id="rId4"/>
  <headerFooter alignWithMargins="0">
    <oddFooter>&amp;LPrepared by the Office of the State Treasurer&amp;C
Released: 6/27/2013&amp;RPage &amp;P of &amp;N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Rodriguez, Timothy</dc:creator>
  <cp:keywords/>
  <dc:description/>
  <cp:lastModifiedBy>Rodriguez, Timothy</cp:lastModifiedBy>
  <cp:lastPrinted>2014-04-07T18:04:37Z</cp:lastPrinted>
  <dcterms:created xsi:type="dcterms:W3CDTF">2004-06-22T17:59:06Z</dcterms:created>
  <dcterms:modified xsi:type="dcterms:W3CDTF">2014-04-07T18:08:18Z</dcterms:modified>
  <cp:category/>
  <cp:version/>
  <cp:contentType/>
  <cp:contentStatus/>
</cp:coreProperties>
</file>