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4455" windowWidth="16545" windowHeight="11340" activeTab="0"/>
  </bookViews>
  <sheets>
    <sheet name="FY2019 Projections" sheetId="1" r:id="rId1"/>
  </sheets>
  <definedNames>
    <definedName name="_xlnm.Print_Area" localSheetId="0">'FY2019 Projections'!$A$1:$N$512</definedName>
    <definedName name="_xlnm.Print_Titles" localSheetId="0">'FY2019 Projections'!$1:$6</definedName>
    <definedName name="qry_SSXYear_Totals">#REF!</definedName>
  </definedNames>
  <calcPr fullCalcOnLoad="1"/>
</workbook>
</file>

<file path=xl/comments1.xml><?xml version="1.0" encoding="utf-8"?>
<comments xmlns="http://schemas.openxmlformats.org/spreadsheetml/2006/main">
  <authors>
    <author>Chetkauskas, Jeff</author>
  </authors>
  <commentList>
    <comment ref="B343" authorId="0">
      <text>
        <r>
          <rPr>
            <b/>
            <sz val="9"/>
            <rFont val="Tahoma"/>
            <family val="0"/>
          </rPr>
          <t>Chetkauskas, Jeff:</t>
        </r>
        <r>
          <rPr>
            <sz val="9"/>
            <rFont val="Tahoma"/>
            <family val="0"/>
          </rPr>
          <t xml:space="preserve">
a.k.a. Indian Island Reservation</t>
        </r>
      </text>
    </comment>
  </commentList>
</comments>
</file>

<file path=xl/sharedStrings.xml><?xml version="1.0" encoding="utf-8"?>
<sst xmlns="http://schemas.openxmlformats.org/spreadsheetml/2006/main" count="1012" uniqueCount="538">
  <si>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</si>
  <si>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</si>
  <si>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</si>
  <si>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</si>
  <si>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</si>
  <si>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</si>
  <si>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</si>
  <si>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</si>
  <si>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</si>
  <si>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</si>
  <si>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</si>
  <si>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</si>
  <si>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</si>
  <si>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</si>
  <si>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ALLAGASH</t>
  </si>
  <si>
    <t>AMITY</t>
  </si>
  <si>
    <t>ASHLAND</t>
  </si>
  <si>
    <t>BLAINE</t>
  </si>
  <si>
    <t>BRIDGEWATER</t>
  </si>
  <si>
    <t>CARIBOU</t>
  </si>
  <si>
    <t>CARY PLT</t>
  </si>
  <si>
    <t>CASTLE HILL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</si>
  <si>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</si>
  <si>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</si>
  <si>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</si>
  <si>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</si>
  <si>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</si>
  <si>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</si>
  <si>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</si>
  <si>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</si>
  <si>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</si>
  <si>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</si>
  <si>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</si>
  <si>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</si>
  <si>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</si>
  <si>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</si>
  <si>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</si>
  <si>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</si>
  <si>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</si>
  <si>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</si>
  <si>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</si>
  <si>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</si>
  <si>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</si>
  <si>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</si>
  <si>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</si>
  <si>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</si>
  <si>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</si>
  <si>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</si>
  <si>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</si>
  <si>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</si>
  <si>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</si>
  <si>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>MERRILL</t>
  </si>
  <si>
    <t>MONTICELLO</t>
  </si>
  <si>
    <t>NASHVILLE PLT</t>
  </si>
  <si>
    <t>NEW LIMERICK</t>
  </si>
  <si>
    <t>NEW SWEDEN</t>
  </si>
  <si>
    <t>OAKFIELD</t>
  </si>
  <si>
    <t>ORIENT</t>
  </si>
  <si>
    <t>PERHAM</t>
  </si>
  <si>
    <t>PORTAGE LAKE</t>
  </si>
  <si>
    <t>PRESQUE ISLE</t>
  </si>
  <si>
    <t>REED PLT</t>
  </si>
  <si>
    <t>SHERMAN</t>
  </si>
  <si>
    <t>SMYRNA</t>
  </si>
  <si>
    <t>STOCKHOLM</t>
  </si>
  <si>
    <t>VAN BUREN</t>
  </si>
  <si>
    <t>WADE</t>
  </si>
  <si>
    <t>WASHBURN</t>
  </si>
  <si>
    <t>WESTFIELD</t>
  </si>
  <si>
    <t>WESTMANLAND</t>
  </si>
  <si>
    <t>WESTON</t>
  </si>
  <si>
    <t>WINTERVILLE PLT</t>
  </si>
  <si>
    <t>WOODLAND</t>
  </si>
  <si>
    <t>BALDWIN</t>
  </si>
  <si>
    <t>BRIDGTON</t>
  </si>
  <si>
    <t>BRUNSWICK</t>
  </si>
  <si>
    <t>CAPE ELIZABETH</t>
  </si>
  <si>
    <t>CASCO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</si>
  <si>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</si>
  <si>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</si>
  <si>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</si>
  <si>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</si>
  <si>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</si>
  <si>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</si>
  <si>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</si>
  <si>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</si>
  <si>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</si>
  <si>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</si>
  <si>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</si>
  <si>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PORTLAND</t>
  </si>
  <si>
    <t>POWNAL</t>
  </si>
  <si>
    <t>RAYMOND</t>
  </si>
  <si>
    <t>SCARBOROUGH</t>
  </si>
  <si>
    <t>SEBAGO</t>
  </si>
  <si>
    <t>STANDISH</t>
  </si>
  <si>
    <t>WESTBROOK</t>
  </si>
  <si>
    <t>WINDHAM</t>
  </si>
  <si>
    <t>YARMOUTH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</si>
  <si>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</si>
  <si>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</si>
  <si>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</si>
  <si>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</si>
  <si>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</si>
  <si>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</si>
  <si>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</si>
  <si>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</si>
  <si>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</si>
  <si>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</si>
  <si>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</si>
  <si>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</si>
  <si>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</si>
  <si>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</si>
  <si>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SANDY RIVER PLT</t>
  </si>
  <si>
    <t>STRONG</t>
  </si>
  <si>
    <t>TEMPLE</t>
  </si>
  <si>
    <t>WELD</t>
  </si>
  <si>
    <t>WILTON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</si>
  <si>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</si>
  <si>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</si>
  <si>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</si>
  <si>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</si>
  <si>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</si>
  <si>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</si>
  <si>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</si>
  <si>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</si>
  <si>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</si>
  <si>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</si>
  <si>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</si>
  <si>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</si>
  <si>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</si>
  <si>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</si>
  <si>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GOULDSBORO</t>
  </si>
  <si>
    <t>GREAT POND</t>
  </si>
  <si>
    <t>HANCOCK</t>
  </si>
  <si>
    <t>LAMOINE</t>
  </si>
  <si>
    <t>FRENCHBORO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</si>
  <si>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</si>
  <si>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</si>
  <si>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</si>
  <si>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</si>
  <si>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</si>
  <si>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</si>
  <si>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</si>
  <si>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</si>
  <si>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</si>
  <si>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</si>
  <si>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</si>
  <si>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</si>
  <si>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</si>
  <si>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</si>
  <si>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</si>
  <si>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</t>
  </si>
  <si>
    <t>WALTHAM</t>
  </si>
  <si>
    <t>WINTER HARBOR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</si>
  <si>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</si>
  <si>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</si>
  <si>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</si>
  <si>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</si>
  <si>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</si>
  <si>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</si>
  <si>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</si>
  <si>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</si>
  <si>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</si>
  <si>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</si>
  <si>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</si>
  <si>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</si>
  <si>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</si>
  <si>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</si>
  <si>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</si>
  <si>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</si>
  <si>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</si>
  <si>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</si>
  <si>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</si>
  <si>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</si>
  <si>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</si>
  <si>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</si>
  <si>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</si>
  <si>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</si>
  <si>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</si>
  <si>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</si>
  <si>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</si>
  <si>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</si>
  <si>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</si>
  <si>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</si>
  <si>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</si>
  <si>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</si>
  <si>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</si>
  <si>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</si>
  <si>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</si>
  <si>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</si>
  <si>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</si>
  <si>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</si>
  <si>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</si>
  <si>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</si>
  <si>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THOMASTON</t>
  </si>
  <si>
    <t>UNION</t>
  </si>
  <si>
    <t>VINALHAVEN</t>
  </si>
  <si>
    <t>WARREN</t>
  </si>
  <si>
    <t>WASHINGTON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</si>
  <si>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</si>
  <si>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</si>
  <si>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</si>
  <si>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</si>
  <si>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</si>
  <si>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</si>
  <si>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</si>
  <si>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</si>
  <si>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</si>
  <si>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PLT</t>
  </si>
  <si>
    <t>NEWCASTLE</t>
  </si>
  <si>
    <t>NOBLEBORO</t>
  </si>
  <si>
    <t>SOMERVILLE</t>
  </si>
  <si>
    <t>SOUTHPORT</t>
  </si>
  <si>
    <t>WALDOBORO</t>
  </si>
  <si>
    <t>WHITEFIELD</t>
  </si>
  <si>
    <t>WISCASSET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</si>
  <si>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</si>
  <si>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</si>
  <si>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</si>
  <si>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</si>
  <si>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</si>
  <si>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</si>
  <si>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</si>
  <si>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</si>
  <si>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</si>
  <si>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</si>
  <si>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</si>
  <si>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</si>
  <si>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</si>
  <si>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</si>
  <si>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</si>
  <si>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</si>
  <si>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</si>
  <si>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</si>
  <si>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</si>
  <si>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</si>
  <si>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</si>
  <si>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</si>
  <si>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</si>
  <si>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</si>
  <si>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</si>
  <si>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</si>
  <si>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</si>
  <si>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</si>
  <si>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</si>
  <si>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</si>
  <si>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</si>
  <si>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</si>
  <si>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</si>
  <si>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</si>
  <si>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</si>
  <si>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</si>
  <si>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</si>
  <si>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</si>
  <si>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</si>
  <si>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</si>
  <si>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</si>
  <si>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</si>
  <si>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</si>
  <si>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</si>
  <si>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</si>
  <si>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</si>
  <si>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CORINNA</t>
  </si>
  <si>
    <t>CORINTH</t>
  </si>
  <si>
    <t>DEXTER</t>
  </si>
  <si>
    <t>DIXMONT</t>
  </si>
  <si>
    <t>DREW PLT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</si>
  <si>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</si>
  <si>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</si>
  <si>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</si>
  <si>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</si>
  <si>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</si>
  <si>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</si>
  <si>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</si>
  <si>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</si>
  <si>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</si>
  <si>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</si>
  <si>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</si>
  <si>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</si>
  <si>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</si>
  <si>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</si>
  <si>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</si>
  <si>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</si>
  <si>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</si>
  <si>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</si>
  <si>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</si>
  <si>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</si>
  <si>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</si>
  <si>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</si>
  <si>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</si>
  <si>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</si>
  <si>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</si>
  <si>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NEWBURGH</t>
  </si>
  <si>
    <t>NEWPORT</t>
  </si>
  <si>
    <t>OLD TOWN</t>
  </si>
  <si>
    <t>ORONO</t>
  </si>
  <si>
    <t>ORRINGTON</t>
  </si>
  <si>
    <t>PASSADUMKEAG</t>
  </si>
  <si>
    <t>PATTEN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</si>
  <si>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</si>
  <si>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</si>
  <si>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</si>
  <si>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</si>
  <si>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</si>
  <si>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</si>
  <si>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</si>
  <si>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</si>
  <si>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</si>
  <si>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PENOBSCOT NATION</t>
  </si>
  <si>
    <t>ABBOT</t>
  </si>
  <si>
    <t>ATKINSON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</si>
  <si>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</si>
  <si>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</si>
  <si>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</si>
  <si>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</si>
  <si>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</si>
  <si>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</si>
  <si>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</si>
  <si>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</si>
  <si>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</si>
  <si>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</si>
  <si>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</si>
  <si>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</si>
  <si>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</si>
  <si>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</si>
  <si>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</si>
  <si>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</si>
  <si>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</si>
  <si>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</si>
  <si>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</si>
  <si>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</si>
  <si>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</si>
  <si>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</si>
  <si>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</si>
  <si>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</si>
  <si>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</si>
  <si>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</si>
  <si>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</si>
  <si>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</si>
  <si>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</si>
  <si>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</si>
  <si>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</si>
  <si>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</si>
  <si>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</si>
  <si>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</si>
  <si>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</si>
  <si>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</si>
  <si>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</si>
  <si>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</si>
  <si>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</si>
  <si>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</si>
  <si>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</si>
  <si>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</si>
  <si>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</si>
  <si>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</si>
  <si>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</si>
  <si>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</si>
  <si>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</si>
  <si>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</si>
  <si>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</si>
  <si>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</si>
  <si>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</si>
  <si>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</si>
  <si>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</si>
  <si>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SKOWHEGAN</t>
  </si>
  <si>
    <t>SMITHFIELD</t>
  </si>
  <si>
    <t>SOLON</t>
  </si>
  <si>
    <t>STARKS</t>
  </si>
  <si>
    <t>THE FORKS PLT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</si>
  <si>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</si>
  <si>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</si>
  <si>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</si>
  <si>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</si>
  <si>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</si>
  <si>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</si>
  <si>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</si>
  <si>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</si>
  <si>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</si>
  <si>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</si>
  <si>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</si>
  <si>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</si>
  <si>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</si>
  <si>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</si>
  <si>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</si>
  <si>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</si>
  <si>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</si>
  <si>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</si>
  <si>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</si>
  <si>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</si>
  <si>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</si>
  <si>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</si>
  <si>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</si>
  <si>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</si>
  <si>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</si>
  <si>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</si>
  <si>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ADDISON</t>
  </si>
  <si>
    <t>ALEXANDER</t>
  </si>
  <si>
    <t>BAILEYVILLE</t>
  </si>
  <si>
    <t>BEALS</t>
  </si>
  <si>
    <t>BEDDINGTON</t>
  </si>
  <si>
    <t>CALAIS</t>
  </si>
  <si>
    <t>CHARLOTTE</t>
  </si>
  <si>
    <t>CHERRYFIELD</t>
  </si>
  <si>
    <t>CODYVILLE PLT</t>
  </si>
  <si>
    <t>COLUMBIA</t>
  </si>
  <si>
    <t>COLUMBIA FALLS</t>
  </si>
  <si>
    <t>COOPER</t>
  </si>
  <si>
    <t>CRAWFORD</t>
  </si>
  <si>
    <t>CUTLER</t>
  </si>
  <si>
    <t>DEBLOIS</t>
  </si>
  <si>
    <t>DENNYSVILLE</t>
  </si>
  <si>
    <t>EASTPORT</t>
  </si>
  <si>
    <t>HARRINGTON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</si>
  <si>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</si>
  <si>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</si>
  <si>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</si>
  <si>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</si>
  <si>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</si>
  <si>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</si>
  <si>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</si>
  <si>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</si>
  <si>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</si>
  <si>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</si>
  <si>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</si>
  <si>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</si>
  <si>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</si>
  <si>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</si>
  <si>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</si>
  <si>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</si>
  <si>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</si>
  <si>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</si>
  <si>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</si>
  <si>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</si>
  <si>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</si>
  <si>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</si>
  <si>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</si>
  <si>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</si>
  <si>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</si>
  <si>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</si>
  <si>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</si>
  <si>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</si>
  <si>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</si>
  <si>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</si>
  <si>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</si>
  <si>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</si>
  <si>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</si>
  <si>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</si>
  <si>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</si>
  <si>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</si>
  <si>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</si>
  <si>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</si>
  <si>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</si>
  <si>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</si>
  <si>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</si>
  <si>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</si>
  <si>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</si>
  <si>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</si>
  <si>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</si>
  <si>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</si>
  <si>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</si>
  <si>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WATERBORO</t>
  </si>
  <si>
    <t>WELLS</t>
  </si>
  <si>
    <t>YORK</t>
  </si>
  <si>
    <t>Municipality Name</t>
  </si>
  <si>
    <t>Rev II Computed Number</t>
  </si>
  <si>
    <t>Rev I Computed Number</t>
  </si>
  <si>
    <t>Rev I Distribution Percentage</t>
  </si>
  <si>
    <t>TOTALS</t>
  </si>
  <si>
    <t>Mil Rate</t>
  </si>
  <si>
    <t>Rev II Distribution Percentage</t>
  </si>
  <si>
    <t>PLEASANT POINT</t>
  </si>
  <si>
    <t>CLIFTON</t>
  </si>
  <si>
    <t>RANGELEY</t>
  </si>
  <si>
    <t>RANGELEY PLT</t>
  </si>
  <si>
    <t>*Assumptions/Disclosures:</t>
  </si>
  <si>
    <t>CHEBEAGUE ISLAND</t>
  </si>
  <si>
    <t xml:space="preserve">REV I DISTRIBUTION PROJECTION </t>
  </si>
  <si>
    <t>REV II</t>
  </si>
  <si>
    <t>County</t>
  </si>
  <si>
    <t>Androscoggin</t>
  </si>
  <si>
    <t xml:space="preserve">Aroostook </t>
  </si>
  <si>
    <t>Cumberland</t>
  </si>
  <si>
    <t>Franklin</t>
  </si>
  <si>
    <t>Hancock</t>
  </si>
  <si>
    <t>Kennebec</t>
  </si>
  <si>
    <t>Knox</t>
  </si>
  <si>
    <t>Lincoln</t>
  </si>
  <si>
    <t>Oxford</t>
  </si>
  <si>
    <t>Penobscot</t>
  </si>
  <si>
    <t xml:space="preserve">Piscataquis </t>
  </si>
  <si>
    <t>Sagadahoc</t>
  </si>
  <si>
    <t>Somerset</t>
  </si>
  <si>
    <t>Waldo</t>
  </si>
  <si>
    <t>Washington</t>
  </si>
  <si>
    <t>York</t>
  </si>
  <si>
    <t>None</t>
  </si>
  <si>
    <t>EAST MACHIAS</t>
  </si>
  <si>
    <t>GRAND LAKE STREAM PLT</t>
  </si>
  <si>
    <t>MOUNT CHASE</t>
  </si>
  <si>
    <t>NORTH YARMOUTH</t>
  </si>
  <si>
    <t>SAINT AGATHA</t>
  </si>
  <si>
    <t>SAINT ALBANS</t>
  </si>
  <si>
    <t>SAINT FRANCIS</t>
  </si>
  <si>
    <t>SAINT GEORGE</t>
  </si>
  <si>
    <t>SAINT JOHN PLT</t>
  </si>
  <si>
    <t>SOUTH BERWICK</t>
  </si>
  <si>
    <t>SOUTH BRISTOL</t>
  </si>
  <si>
    <t>SOUTH PORTLAND</t>
  </si>
  <si>
    <t>SOUTH THOMASTON</t>
  </si>
  <si>
    <t>UNORGANIZED TERRITORY</t>
  </si>
  <si>
    <t>WALLAGRASS</t>
  </si>
  <si>
    <t>WEST FORKS PLT</t>
  </si>
  <si>
    <t>WESTPORT ISLAND</t>
  </si>
  <si>
    <t>EAST MILLINOCKET</t>
  </si>
  <si>
    <t>Fixed Xfer:</t>
  </si>
  <si>
    <t xml:space="preserve">RevII Preliminary Comp  Number </t>
  </si>
  <si>
    <t>Total</t>
  </si>
  <si>
    <t>NEW CANADA</t>
  </si>
  <si>
    <t>BARING PLT</t>
  </si>
  <si>
    <t xml:space="preserve">*Actual tax receipts, if different from current Revenue Forecasting Committee (RFC) estimates, </t>
  </si>
  <si>
    <t xml:space="preserve">will cause Municipal Revenue Sharing distributions to differ from these projections. </t>
  </si>
  <si>
    <t xml:space="preserve">*Projections are based upon the transfer amount to Municipal Revenue Sharing funds based </t>
  </si>
  <si>
    <t>DANFORTH</t>
  </si>
  <si>
    <t>INDIAN TOWNSHIP</t>
  </si>
  <si>
    <t>MORO</t>
  </si>
  <si>
    <t>upon PL 2015 c.267.</t>
  </si>
  <si>
    <r>
      <t>FY 2019 Projected Municipal Revenue Sharing</t>
    </r>
    <r>
      <rPr>
        <sz val="10"/>
        <color indexed="10"/>
        <rFont val="MS Sans Serif"/>
        <family val="2"/>
      </rPr>
      <t xml:space="preserve">* </t>
    </r>
  </si>
  <si>
    <t>2016 Tax Assessment</t>
  </si>
  <si>
    <t>2018 State Valuation</t>
  </si>
  <si>
    <t>Rev I Projected 
FY19 Distribution</t>
  </si>
  <si>
    <t>Rev II Projected FY19 Distribution</t>
  </si>
  <si>
    <t>Total Projected 
FY19 Distribution</t>
  </si>
  <si>
    <t xml:space="preserve">2019  Estimated Transfers of Municipal Revenue Sharing </t>
  </si>
  <si>
    <t>July 1, 2016 Census Population</t>
  </si>
  <si>
    <t>20%:</t>
  </si>
  <si>
    <t>*Based upon March 2018 revenue forecasts</t>
  </si>
  <si>
    <t>Includes PL 2015 c.267, March 2018 revenue forecasting</t>
  </si>
  <si>
    <t>7/1/2018 - 6/30/2019 Published March 29, 2018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</si>
</sst>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_(* #,##0.000000_);_(* \(#,##0.000000\);_(* &quot;-&quot;??????_);_(@_)"/>
    <numFmt numFmtId="182" formatCode="&quot;$&quot;#,##0.00;\(&quot;$&quot;#,##0.0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00000000_);_(* \(#,##0.000000000\);_(* &quot;-&quot;??_);_(@_)"/>
    <numFmt numFmtId="192" formatCode="_(* #,##0.000000000_);_(* \(#,##0.000000000\);_(* &quot;-&quot;???????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[$$-409]#,##0_);\([$$-409]#,##0\)"/>
    <numFmt numFmtId="198" formatCode="[$$-409]#,##0.0_);\([$$-409]#,##0.0\)"/>
    <numFmt numFmtId="199" formatCode="[$$-409]#,##0.00_);\([$$-409]#,##0.00\)"/>
    <numFmt numFmtId="200" formatCode="&quot;$&quot;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mm/dd/yy_);[Red]mm/dd/yy_)"/>
    <numFmt numFmtId="206" formatCode="0.0%"/>
    <numFmt numFmtId="207" formatCode="_(* #,##0.0000_);_(* \(#,##0.0000\);_(* &quot;-&quot;????_);_(@_)"/>
    <numFmt numFmtId="208" formatCode="dddd\,\ mmmm\ dd\,\ yyyy"/>
    <numFmt numFmtId="209" formatCode="_(&quot;$&quot;* #,##0.000_);_(&quot;$&quot;* \(#,##0.000\);_(&quot;$&quot;* &quot;-&quot;???_);_(@_)"/>
    <numFmt numFmtId="210" formatCode="_(* #,##0.000_);_(* \(#,##0.000\);_(* &quot;-&quot;???_);_(@_)"/>
    <numFmt numFmtId="211" formatCode="_(&quot;$&quot;* #,##0.000000000_);_(&quot;$&quot;* \(#,##0.000000000\);_(&quot;$&quot;* &quot;-&quot;?????????_);_(@_)"/>
    <numFmt numFmtId="212" formatCode="_(&quot;$&quot;* #,##0.000000_);_(&quot;$&quot;* \(#,##0.000000\);_(&quot;$&quot;* &quot;-&quot;??????_);_(@_)"/>
    <numFmt numFmtId="213" formatCode="0.00_);\(0.00\)"/>
    <numFmt numFmtId="214" formatCode="0.000%"/>
    <numFmt numFmtId="215" formatCode="0.00_);[Red]\(0.00\)"/>
    <numFmt numFmtId="216" formatCode="_(&quot;$&quot;* #,##0.0_);_(&quot;$&quot;* \(#,##0.0\);_(&quot;$&quot;* &quot;-&quot;??_);_(@_)"/>
    <numFmt numFmtId="217" formatCode="_(&quot;$&quot;* #,##0_);_(&quot;$&quot;* \(#,##0\);_(&quot;$&quot;* &quot;-&quot;??_);_(@_)"/>
    <numFmt numFmtId="218" formatCode="#,##0.00000_);[Red]\(#,##0.00000\)"/>
    <numFmt numFmtId="219" formatCode="00000"/>
    <numFmt numFmtId="220" formatCode="_(&quot;$&quot;* #,##0.0_);_(&quot;$&quot;* \(#,##0.0\);_(&quot;$&quot;* &quot;-&quot;?_);_(@_)"/>
  </numFmts>
  <fonts count="6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2"/>
      <name val="SWISS"/>
      <family val="0"/>
    </font>
    <font>
      <u val="single"/>
      <sz val="10.45"/>
      <color indexed="12"/>
      <name val="SWISS"/>
      <family val="0"/>
    </font>
    <font>
      <sz val="10"/>
      <color indexed="10"/>
      <name val="MS Sans Serif"/>
      <family val="2"/>
    </font>
    <font>
      <sz val="12"/>
      <color indexed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name val="Calibri"/>
      <family val="2"/>
    </font>
    <font>
      <sz val="10"/>
      <color indexed="60"/>
      <name val="Calibri"/>
      <family val="2"/>
    </font>
    <font>
      <sz val="11"/>
      <color indexed="10"/>
      <name val="MS Sans Serif"/>
      <family val="2"/>
    </font>
    <font>
      <sz val="11"/>
      <color indexed="60"/>
      <name val="MS Sans Serif"/>
      <family val="2"/>
    </font>
    <font>
      <sz val="11"/>
      <name val="MS Sans Serif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0"/>
      <color indexed="16"/>
      <name val="Calibri"/>
      <family val="2"/>
    </font>
    <font>
      <u val="single"/>
      <sz val="10"/>
      <color indexed="12"/>
      <name val="Calibri"/>
      <family val="2"/>
    </font>
    <font>
      <u val="single"/>
      <sz val="10"/>
      <name val="Calibri"/>
      <family val="2"/>
    </font>
    <font>
      <b/>
      <u val="single"/>
      <sz val="10"/>
      <name val="Calibri"/>
      <family val="2"/>
    </font>
    <font>
      <i/>
      <sz val="10"/>
      <color indexed="16"/>
      <name val="Calibri"/>
      <family val="2"/>
    </font>
    <font>
      <b/>
      <u val="single"/>
      <sz val="10"/>
      <color indexed="10"/>
      <name val="Calibri"/>
      <family val="2"/>
    </font>
    <font>
      <sz val="11"/>
      <name val="Calibri"/>
      <family val="2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sz val="10"/>
      <color rgb="FFC00000"/>
      <name val="Calibri"/>
      <family val="2"/>
    </font>
    <font>
      <sz val="11"/>
      <color rgb="FFC00000"/>
      <name val="MS Sans Serif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9" fillId="32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47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0" fillId="33" borderId="7" applyNumberFormat="0" applyFont="0" applyAlignment="0" applyProtection="0"/>
    <xf numFmtId="0" fontId="47" fillId="33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30" fillId="0" borderId="0" xfId="0" applyNumberFormat="1" applyFont="1" applyFill="1" applyAlignment="1">
      <alignment/>
    </xf>
    <xf numFmtId="0" fontId="3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64" fillId="0" borderId="0" xfId="0" applyFont="1" applyFill="1" applyAlignment="1">
      <alignment horizontal="left"/>
    </xf>
    <xf numFmtId="0" fontId="64" fillId="0" borderId="0" xfId="0" applyFont="1" applyFill="1" applyAlignment="1">
      <alignment/>
    </xf>
    <xf numFmtId="168" fontId="65" fillId="0" borderId="0" xfId="0" applyNumberFormat="1" applyFont="1" applyFill="1" applyAlignment="1">
      <alignment/>
    </xf>
    <xf numFmtId="0" fontId="64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66" fillId="0" borderId="0" xfId="0" applyFont="1" applyFill="1" applyAlignment="1">
      <alignment horizontal="left"/>
    </xf>
    <xf numFmtId="0" fontId="66" fillId="0" borderId="0" xfId="0" applyFont="1" applyFill="1" applyAlignment="1">
      <alignment horizontal="center"/>
    </xf>
    <xf numFmtId="0" fontId="66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0" fillId="0" borderId="0" xfId="0" applyFont="1" applyFill="1" applyAlignment="1">
      <alignment/>
    </xf>
    <xf numFmtId="184" fontId="0" fillId="0" borderId="0" xfId="42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168" fontId="35" fillId="0" borderId="0" xfId="0" applyNumberFormat="1" applyFont="1" applyFill="1" applyBorder="1" applyAlignment="1">
      <alignment horizontal="center"/>
    </xf>
    <xf numFmtId="168" fontId="4" fillId="0" borderId="0" xfId="7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8" fontId="36" fillId="0" borderId="0" xfId="0" applyNumberFormat="1" applyFont="1" applyFill="1" applyBorder="1" applyAlignment="1">
      <alignment horizontal="center"/>
    </xf>
    <xf numFmtId="168" fontId="36" fillId="0" borderId="10" xfId="0" applyNumberFormat="1" applyFont="1" applyFill="1" applyBorder="1" applyAlignment="1">
      <alignment horizontal="center" wrapText="1"/>
    </xf>
    <xf numFmtId="0" fontId="36" fillId="0" borderId="0" xfId="0" applyNumberFormat="1" applyFont="1" applyFill="1" applyAlignment="1">
      <alignment horizontal="center" wrapText="1"/>
    </xf>
    <xf numFmtId="184" fontId="36" fillId="0" borderId="0" xfId="42" applyNumberFormat="1" applyFont="1" applyFill="1" applyAlignment="1">
      <alignment horizontal="center" wrapText="1"/>
    </xf>
    <xf numFmtId="43" fontId="36" fillId="0" borderId="0" xfId="42" applyFont="1" applyFill="1" applyAlignment="1">
      <alignment horizontal="center" wrapText="1"/>
    </xf>
    <xf numFmtId="168" fontId="36" fillId="0" borderId="0" xfId="0" applyNumberFormat="1" applyFont="1" applyFill="1" applyAlignment="1">
      <alignment horizontal="center" wrapText="1"/>
    </xf>
    <xf numFmtId="168" fontId="36" fillId="0" borderId="0" xfId="0" applyNumberFormat="1" applyFont="1" applyFill="1" applyBorder="1" applyAlignment="1">
      <alignment horizontal="center" wrapText="1"/>
    </xf>
    <xf numFmtId="168" fontId="36" fillId="10" borderId="0" xfId="0" applyNumberFormat="1" applyFont="1" applyFill="1" applyBorder="1" applyAlignment="1">
      <alignment horizontal="center" wrapText="1"/>
    </xf>
    <xf numFmtId="43" fontId="36" fillId="10" borderId="11" xfId="42" applyFont="1" applyFill="1" applyBorder="1" applyAlignment="1">
      <alignment horizontal="center" wrapText="1"/>
    </xf>
    <xf numFmtId="43" fontId="36" fillId="10" borderId="12" xfId="42" applyFont="1" applyFill="1" applyBorder="1" applyAlignment="1">
      <alignment horizontal="center" wrapText="1"/>
    </xf>
    <xf numFmtId="43" fontId="36" fillId="10" borderId="13" xfId="42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7" fillId="0" borderId="0" xfId="0" applyNumberFormat="1" applyFont="1" applyFill="1" applyAlignment="1" quotePrefix="1">
      <alignment/>
    </xf>
    <xf numFmtId="0" fontId="37" fillId="0" borderId="0" xfId="0" applyNumberFormat="1" applyFont="1" applyFill="1" applyAlignment="1" quotePrefix="1">
      <alignment shrinkToFit="1"/>
    </xf>
    <xf numFmtId="184" fontId="37" fillId="0" borderId="0" xfId="42" applyNumberFormat="1" applyFont="1" applyFill="1" applyBorder="1" applyAlignment="1" applyProtection="1">
      <alignment/>
      <protection/>
    </xf>
    <xf numFmtId="43" fontId="37" fillId="0" borderId="0" xfId="42" applyNumberFormat="1" applyFont="1" applyFill="1" applyBorder="1" applyAlignment="1" applyProtection="1">
      <alignment/>
      <protection/>
    </xf>
    <xf numFmtId="43" fontId="37" fillId="0" borderId="0" xfId="42" applyFont="1" applyFill="1" applyAlignment="1" quotePrefix="1">
      <alignment shrinkToFit="1"/>
    </xf>
    <xf numFmtId="168" fontId="37" fillId="0" borderId="0" xfId="42" applyNumberFormat="1" applyFont="1" applyFill="1" applyAlignment="1" quotePrefix="1">
      <alignment/>
    </xf>
    <xf numFmtId="171" fontId="37" fillId="0" borderId="0" xfId="0" applyNumberFormat="1" applyFont="1" applyFill="1" applyAlignment="1" quotePrefix="1">
      <alignment/>
    </xf>
    <xf numFmtId="168" fontId="37" fillId="0" borderId="0" xfId="0" applyNumberFormat="1" applyFont="1" applyFill="1" applyBorder="1" applyAlignment="1" quotePrefix="1">
      <alignment/>
    </xf>
    <xf numFmtId="43" fontId="37" fillId="0" borderId="14" xfId="42" applyFont="1" applyFill="1" applyBorder="1" applyAlignment="1">
      <alignment/>
    </xf>
    <xf numFmtId="43" fontId="37" fillId="0" borderId="15" xfId="42" applyFont="1" applyFill="1" applyBorder="1" applyAlignment="1" quotePrefix="1">
      <alignment/>
    </xf>
    <xf numFmtId="43" fontId="37" fillId="0" borderId="16" xfId="42" applyFont="1" applyFill="1" applyBorder="1" applyAlignment="1" quotePrefix="1">
      <alignment/>
    </xf>
    <xf numFmtId="0" fontId="0" fillId="0" borderId="0" xfId="0" applyFont="1" applyFill="1" applyAlignment="1">
      <alignment horizontal="center" wrapText="1"/>
    </xf>
    <xf numFmtId="43" fontId="0" fillId="0" borderId="0" xfId="0" applyNumberFormat="1" applyFont="1" applyFill="1" applyAlignment="1">
      <alignment horizontal="center" wrapText="1"/>
    </xf>
    <xf numFmtId="43" fontId="37" fillId="0" borderId="17" xfId="42" applyFont="1" applyFill="1" applyBorder="1" applyAlignment="1">
      <alignment/>
    </xf>
    <xf numFmtId="43" fontId="37" fillId="0" borderId="0" xfId="42" applyFont="1" applyFill="1" applyBorder="1" applyAlignment="1" quotePrefix="1">
      <alignment/>
    </xf>
    <xf numFmtId="43" fontId="37" fillId="0" borderId="18" xfId="42" applyFont="1" applyFill="1" applyBorder="1" applyAlignment="1" quotePrefix="1">
      <alignment/>
    </xf>
    <xf numFmtId="0" fontId="37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 shrinkToFit="1"/>
    </xf>
    <xf numFmtId="0" fontId="36" fillId="0" borderId="0" xfId="0" applyNumberFormat="1" applyFont="1" applyFill="1" applyAlignment="1">
      <alignment/>
    </xf>
    <xf numFmtId="43" fontId="36" fillId="0" borderId="0" xfId="42" applyFont="1" applyFill="1" applyAlignment="1">
      <alignment/>
    </xf>
    <xf numFmtId="168" fontId="36" fillId="0" borderId="0" xfId="0" applyNumberFormat="1" applyFont="1" applyFill="1" applyAlignment="1">
      <alignment/>
    </xf>
    <xf numFmtId="168" fontId="36" fillId="0" borderId="0" xfId="0" applyNumberFormat="1" applyFont="1" applyFill="1" applyBorder="1" applyAlignment="1">
      <alignment/>
    </xf>
    <xf numFmtId="43" fontId="36" fillId="0" borderId="11" xfId="42" applyFont="1" applyFill="1" applyBorder="1" applyAlignment="1">
      <alignment/>
    </xf>
    <xf numFmtId="43" fontId="36" fillId="0" borderId="10" xfId="42" applyFont="1" applyFill="1" applyBorder="1" applyAlignment="1" quotePrefix="1">
      <alignment/>
    </xf>
    <xf numFmtId="44" fontId="36" fillId="0" borderId="13" xfId="45" applyFont="1" applyFill="1" applyBorder="1" applyAlignment="1">
      <alignment/>
    </xf>
    <xf numFmtId="0" fontId="1" fillId="0" borderId="0" xfId="0" applyFont="1" applyFill="1" applyAlignment="1">
      <alignment/>
    </xf>
    <xf numFmtId="0" fontId="37" fillId="0" borderId="0" xfId="0" applyFont="1" applyFill="1" applyAlignment="1">
      <alignment/>
    </xf>
    <xf numFmtId="43" fontId="37" fillId="0" borderId="0" xfId="0" applyNumberFormat="1" applyFont="1" applyFill="1" applyAlignment="1">
      <alignment/>
    </xf>
    <xf numFmtId="186" fontId="37" fillId="0" borderId="0" xfId="42" applyNumberFormat="1" applyFont="1" applyFill="1" applyAlignment="1">
      <alignment/>
    </xf>
    <xf numFmtId="168" fontId="37" fillId="0" borderId="0" xfId="0" applyNumberFormat="1" applyFont="1" applyFill="1" applyAlignment="1">
      <alignment/>
    </xf>
    <xf numFmtId="43" fontId="37" fillId="0" borderId="0" xfId="42" applyFont="1" applyFill="1" applyAlignment="1">
      <alignment/>
    </xf>
    <xf numFmtId="0" fontId="37" fillId="0" borderId="0" xfId="0" applyFont="1" applyFill="1" applyBorder="1" applyAlignment="1">
      <alignment/>
    </xf>
    <xf numFmtId="184" fontId="37" fillId="0" borderId="0" xfId="42" applyNumberFormat="1" applyFont="1" applyFill="1" applyBorder="1" applyAlignment="1">
      <alignment/>
    </xf>
    <xf numFmtId="168" fontId="37" fillId="0" borderId="0" xfId="0" applyNumberFormat="1" applyFont="1" applyFill="1" applyBorder="1" applyAlignment="1">
      <alignment/>
    </xf>
    <xf numFmtId="43" fontId="37" fillId="0" borderId="0" xfId="42" applyFont="1" applyFill="1" applyBorder="1" applyAlignment="1">
      <alignment/>
    </xf>
    <xf numFmtId="184" fontId="37" fillId="0" borderId="0" xfId="0" applyNumberFormat="1" applyFont="1" applyFill="1" applyBorder="1" applyAlignment="1">
      <alignment/>
    </xf>
    <xf numFmtId="0" fontId="38" fillId="10" borderId="14" xfId="70" applyFont="1" applyFill="1" applyBorder="1" applyAlignment="1">
      <alignment horizontal="left"/>
    </xf>
    <xf numFmtId="0" fontId="39" fillId="10" borderId="15" xfId="70" applyFont="1" applyFill="1" applyBorder="1" applyAlignment="1">
      <alignment horizontal="center"/>
    </xf>
    <xf numFmtId="184" fontId="39" fillId="10" borderId="15" xfId="42" applyNumberFormat="1" applyFont="1" applyFill="1" applyBorder="1" applyAlignment="1">
      <alignment horizontal="center"/>
    </xf>
    <xf numFmtId="0" fontId="40" fillId="0" borderId="0" xfId="70" applyFont="1" applyFill="1" applyBorder="1" applyAlignment="1">
      <alignment horizontal="center"/>
    </xf>
    <xf numFmtId="168" fontId="37" fillId="10" borderId="16" xfId="0" applyNumberFormat="1" applyFont="1" applyFill="1" applyBorder="1" applyAlignment="1">
      <alignment/>
    </xf>
    <xf numFmtId="0" fontId="41" fillId="0" borderId="0" xfId="7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2" fillId="10" borderId="17" xfId="70" applyFont="1" applyFill="1" applyBorder="1" applyAlignment="1">
      <alignment horizontal="left"/>
    </xf>
    <xf numFmtId="0" fontId="42" fillId="10" borderId="0" xfId="70" applyFont="1" applyFill="1" applyBorder="1" applyAlignment="1">
      <alignment horizontal="center"/>
    </xf>
    <xf numFmtId="0" fontId="39" fillId="10" borderId="0" xfId="70" applyFont="1" applyFill="1" applyBorder="1" applyAlignment="1">
      <alignment horizontal="center"/>
    </xf>
    <xf numFmtId="168" fontId="37" fillId="10" borderId="18" xfId="0" applyNumberFormat="1" applyFont="1" applyFill="1" applyBorder="1" applyAlignment="1">
      <alignment/>
    </xf>
    <xf numFmtId="0" fontId="42" fillId="0" borderId="17" xfId="70" applyFont="1" applyFill="1" applyBorder="1" applyAlignment="1">
      <alignment horizontal="left"/>
    </xf>
    <xf numFmtId="0" fontId="39" fillId="0" borderId="0" xfId="70" applyFont="1" applyFill="1" applyBorder="1" applyAlignment="1">
      <alignment horizontal="center"/>
    </xf>
    <xf numFmtId="184" fontId="39" fillId="0" borderId="0" xfId="42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right"/>
    </xf>
    <xf numFmtId="217" fontId="36" fillId="0" borderId="10" xfId="45" applyNumberFormat="1" applyFont="1" applyFill="1" applyBorder="1" applyAlignment="1">
      <alignment/>
    </xf>
    <xf numFmtId="168" fontId="37" fillId="0" borderId="18" xfId="0" applyNumberFormat="1" applyFont="1" applyFill="1" applyBorder="1" applyAlignment="1">
      <alignment/>
    </xf>
    <xf numFmtId="184" fontId="37" fillId="0" borderId="17" xfId="42" applyNumberFormat="1" applyFont="1" applyFill="1" applyBorder="1" applyAlignment="1">
      <alignment/>
    </xf>
    <xf numFmtId="168" fontId="36" fillId="0" borderId="18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44" fontId="0" fillId="0" borderId="0" xfId="0" applyNumberFormat="1" applyFont="1" applyFill="1" applyAlignment="1">
      <alignment/>
    </xf>
    <xf numFmtId="217" fontId="36" fillId="0" borderId="11" xfId="45" applyNumberFormat="1" applyFont="1" applyFill="1" applyBorder="1" applyAlignment="1">
      <alignment/>
    </xf>
    <xf numFmtId="0" fontId="36" fillId="0" borderId="10" xfId="0" applyFont="1" applyFill="1" applyBorder="1" applyAlignment="1">
      <alignment/>
    </xf>
    <xf numFmtId="184" fontId="37" fillId="0" borderId="10" xfId="42" applyNumberFormat="1" applyFont="1" applyFill="1" applyBorder="1" applyAlignment="1">
      <alignment/>
    </xf>
    <xf numFmtId="0" fontId="36" fillId="0" borderId="10" xfId="0" applyFont="1" applyFill="1" applyBorder="1" applyAlignment="1">
      <alignment horizontal="right"/>
    </xf>
    <xf numFmtId="217" fontId="36" fillId="0" borderId="0" xfId="45" applyNumberFormat="1" applyFont="1" applyFill="1" applyBorder="1" applyAlignment="1">
      <alignment/>
    </xf>
    <xf numFmtId="0" fontId="36" fillId="0" borderId="0" xfId="0" applyFont="1" applyFill="1" applyBorder="1" applyAlignment="1">
      <alignment wrapText="1"/>
    </xf>
    <xf numFmtId="49" fontId="43" fillId="0" borderId="0" xfId="0" applyNumberFormat="1" applyFont="1" applyFill="1" applyAlignment="1">
      <alignment horizontal="left" vertical="center"/>
    </xf>
    <xf numFmtId="184" fontId="37" fillId="0" borderId="0" xfId="42" applyNumberFormat="1" applyFont="1" applyFill="1" applyAlignment="1">
      <alignment/>
    </xf>
    <xf numFmtId="49" fontId="41" fillId="0" borderId="0" xfId="0" applyNumberFormat="1" applyFont="1" applyFill="1" applyBorder="1" applyAlignment="1">
      <alignment horizontal="left"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vertical="center" wrapText="1"/>
    </xf>
    <xf numFmtId="184" fontId="36" fillId="0" borderId="0" xfId="42" applyNumberFormat="1" applyFont="1" applyFill="1" applyAlignment="1">
      <alignment vertical="center" wrapText="1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0" fontId="36" fillId="0" borderId="0" xfId="0" applyFont="1" applyFill="1" applyAlignment="1">
      <alignment horizontal="left"/>
    </xf>
    <xf numFmtId="0" fontId="36" fillId="0" borderId="0" xfId="0" applyFont="1" applyFill="1" applyBorder="1" applyAlignment="1">
      <alignment horizontal="left"/>
    </xf>
    <xf numFmtId="0" fontId="44" fillId="0" borderId="0" xfId="0" applyFont="1" applyFill="1" applyAlignment="1">
      <alignment/>
    </xf>
    <xf numFmtId="184" fontId="44" fillId="0" borderId="0" xfId="42" applyNumberFormat="1" applyFont="1" applyFill="1" applyAlignment="1">
      <alignment/>
    </xf>
    <xf numFmtId="168" fontId="44" fillId="0" borderId="0" xfId="0" applyNumberFormat="1" applyFont="1" applyFill="1" applyAlignment="1">
      <alignment/>
    </xf>
    <xf numFmtId="43" fontId="44" fillId="0" borderId="0" xfId="42" applyFont="1" applyFill="1" applyAlignment="1">
      <alignment/>
    </xf>
    <xf numFmtId="168" fontId="44" fillId="0" borderId="0" xfId="0" applyNumberFormat="1" applyFont="1" applyFill="1" applyBorder="1" applyAlignment="1">
      <alignment/>
    </xf>
  </cellXfs>
  <cellStyles count="1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2 2" xfId="48"/>
    <cellStyle name="Currency 2 2 2" xfId="49"/>
    <cellStyle name="Currency 2 3" xfId="50"/>
    <cellStyle name="Currency 2 4" xfId="51"/>
    <cellStyle name="Currency 3" xfId="52"/>
    <cellStyle name="Currency 3 2" xfId="53"/>
    <cellStyle name="Currency 4" xfId="54"/>
    <cellStyle name="Currency 4 2" xfId="55"/>
    <cellStyle name="Currency 4 3" xfId="56"/>
    <cellStyle name="Currency 5" xfId="57"/>
    <cellStyle name="Currency 5 2" xfId="58"/>
    <cellStyle name="Currency 5 3" xfId="59"/>
    <cellStyle name="Currency 6" xfId="60"/>
    <cellStyle name="Currency 6 2" xfId="61"/>
    <cellStyle name="Currency 7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Input" xfId="72"/>
    <cellStyle name="Linked Cell" xfId="73"/>
    <cellStyle name="Neutral" xfId="74"/>
    <cellStyle name="Normal 10" xfId="75"/>
    <cellStyle name="Normal 10 2" xfId="76"/>
    <cellStyle name="Normal 10 3" xfId="77"/>
    <cellStyle name="Normal 11" xfId="78"/>
    <cellStyle name="Normal 11 2" xfId="79"/>
    <cellStyle name="Normal 11 3" xfId="80"/>
    <cellStyle name="Normal 12" xfId="81"/>
    <cellStyle name="Normal 12 2" xfId="82"/>
    <cellStyle name="Normal 12 3" xfId="83"/>
    <cellStyle name="Normal 13" xfId="84"/>
    <cellStyle name="Normal 13 2" xfId="85"/>
    <cellStyle name="Normal 13 3" xfId="86"/>
    <cellStyle name="Normal 14" xfId="87"/>
    <cellStyle name="Normal 14 2" xfId="88"/>
    <cellStyle name="Normal 14 3" xfId="89"/>
    <cellStyle name="Normal 15" xfId="90"/>
    <cellStyle name="Normal 15 2" xfId="91"/>
    <cellStyle name="Normal 15 3" xfId="92"/>
    <cellStyle name="Normal 16" xfId="93"/>
    <cellStyle name="Normal 16 2" xfId="94"/>
    <cellStyle name="Normal 16 3" xfId="95"/>
    <cellStyle name="Normal 17" xfId="96"/>
    <cellStyle name="Normal 17 2" xfId="97"/>
    <cellStyle name="Normal 17 3" xfId="98"/>
    <cellStyle name="Normal 18" xfId="99"/>
    <cellStyle name="Normal 18 2" xfId="100"/>
    <cellStyle name="Normal 18 3" xfId="101"/>
    <cellStyle name="Normal 19" xfId="102"/>
    <cellStyle name="Normal 19 2" xfId="103"/>
    <cellStyle name="Normal 19 3" xfId="104"/>
    <cellStyle name="Normal 2" xfId="105"/>
    <cellStyle name="Normal 2 2" xfId="106"/>
    <cellStyle name="Normal 2 3" xfId="107"/>
    <cellStyle name="Normal 2 4" xfId="108"/>
    <cellStyle name="Normal 2 5" xfId="109"/>
    <cellStyle name="Normal 2_Calc Sheet" xfId="110"/>
    <cellStyle name="Normal 20" xfId="111"/>
    <cellStyle name="Normal 20 2" xfId="112"/>
    <cellStyle name="Normal 20 3" xfId="113"/>
    <cellStyle name="Normal 21" xfId="114"/>
    <cellStyle name="Normal 21 2" xfId="115"/>
    <cellStyle name="Normal 21 3" xfId="116"/>
    <cellStyle name="Normal 22" xfId="117"/>
    <cellStyle name="Normal 22 2" xfId="118"/>
    <cellStyle name="Normal 22 3" xfId="119"/>
    <cellStyle name="Normal 23" xfId="120"/>
    <cellStyle name="Normal 23 2" xfId="121"/>
    <cellStyle name="Normal 23 3" xfId="122"/>
    <cellStyle name="Normal 24" xfId="123"/>
    <cellStyle name="Normal 24 2" xfId="124"/>
    <cellStyle name="Normal 24 3" xfId="125"/>
    <cellStyle name="Normal 25" xfId="126"/>
    <cellStyle name="Normal 25 2" xfId="127"/>
    <cellStyle name="Normal 25 3" xfId="128"/>
    <cellStyle name="Normal 26" xfId="129"/>
    <cellStyle name="Normal 26 2" xfId="130"/>
    <cellStyle name="Normal 26 3" xfId="131"/>
    <cellStyle name="Normal 27" xfId="132"/>
    <cellStyle name="Normal 27 2" xfId="133"/>
    <cellStyle name="Normal 27 3" xfId="134"/>
    <cellStyle name="Normal 28" xfId="135"/>
    <cellStyle name="Normal 28 2" xfId="136"/>
    <cellStyle name="Normal 28 3" xfId="137"/>
    <cellStyle name="Normal 29" xfId="138"/>
    <cellStyle name="Normal 29 2" xfId="139"/>
    <cellStyle name="Normal 29 3" xfId="140"/>
    <cellStyle name="Normal 3" xfId="141"/>
    <cellStyle name="Normal 3 2" xfId="142"/>
    <cellStyle name="Normal 3 3" xfId="143"/>
    <cellStyle name="Normal 3 4" xfId="144"/>
    <cellStyle name="Normal 3 5" xfId="145"/>
    <cellStyle name="Normal 3_Calc Sheet" xfId="146"/>
    <cellStyle name="Normal 30" xfId="147"/>
    <cellStyle name="Normal 30 2" xfId="148"/>
    <cellStyle name="Normal 30 3" xfId="149"/>
    <cellStyle name="Normal 31" xfId="150"/>
    <cellStyle name="Normal 31 2" xfId="151"/>
    <cellStyle name="Normal 31 3" xfId="152"/>
    <cellStyle name="Normal 32" xfId="153"/>
    <cellStyle name="Normal 32 2" xfId="154"/>
    <cellStyle name="Normal 32 3" xfId="155"/>
    <cellStyle name="Normal 33" xfId="156"/>
    <cellStyle name="Normal 33 2" xfId="157"/>
    <cellStyle name="Normal 33 3" xfId="158"/>
    <cellStyle name="Normal 34" xfId="159"/>
    <cellStyle name="Normal 34 2" xfId="160"/>
    <cellStyle name="Normal 34 3" xfId="161"/>
    <cellStyle name="Normal 35" xfId="162"/>
    <cellStyle name="Normal 35 2" xfId="163"/>
    <cellStyle name="Normal 35 3" xfId="164"/>
    <cellStyle name="Normal 36" xfId="165"/>
    <cellStyle name="Normal 36 2" xfId="166"/>
    <cellStyle name="Normal 36 3" xfId="167"/>
    <cellStyle name="Normal 37" xfId="168"/>
    <cellStyle name="Normal 38" xfId="169"/>
    <cellStyle name="Normal 39" xfId="170"/>
    <cellStyle name="Normal 4" xfId="171"/>
    <cellStyle name="Normal 4 2" xfId="172"/>
    <cellStyle name="Normal 4 3" xfId="173"/>
    <cellStyle name="Normal 40" xfId="174"/>
    <cellStyle name="Normal 41" xfId="175"/>
    <cellStyle name="Normal 42" xfId="176"/>
    <cellStyle name="Normal 43" xfId="177"/>
    <cellStyle name="Normal 44" xfId="178"/>
    <cellStyle name="Normal 45" xfId="179"/>
    <cellStyle name="Normal 46" xfId="180"/>
    <cellStyle name="Normal 47" xfId="181"/>
    <cellStyle name="Normal 48" xfId="182"/>
    <cellStyle name="Normal 5" xfId="183"/>
    <cellStyle name="Normal 5 2" xfId="184"/>
    <cellStyle name="Normal 5 3" xfId="185"/>
    <cellStyle name="Normal 6" xfId="186"/>
    <cellStyle name="Normal 6 2" xfId="187"/>
    <cellStyle name="Normal 6 3" xfId="188"/>
    <cellStyle name="Normal 7" xfId="189"/>
    <cellStyle name="Normal 7 2" xfId="190"/>
    <cellStyle name="Normal 7 3" xfId="191"/>
    <cellStyle name="Normal 8" xfId="192"/>
    <cellStyle name="Normal 8 2" xfId="193"/>
    <cellStyle name="Normal 8 3" xfId="194"/>
    <cellStyle name="Normal 9" xfId="195"/>
    <cellStyle name="Normal 9 2" xfId="196"/>
    <cellStyle name="Normal 9 3" xfId="197"/>
    <cellStyle name="Note" xfId="198"/>
    <cellStyle name="Note 2" xfId="199"/>
    <cellStyle name="Output" xfId="200"/>
    <cellStyle name="Percent" xfId="201"/>
    <cellStyle name="Percent 2" xfId="202"/>
    <cellStyle name="Percent 2 2" xfId="203"/>
    <cellStyle name="Percent 2 3" xfId="204"/>
    <cellStyle name="Percent 3" xfId="205"/>
    <cellStyle name="Percent 3 2" xfId="206"/>
    <cellStyle name="Percent 4" xfId="207"/>
    <cellStyle name="Percent 4 2" xfId="208"/>
    <cellStyle name="Percent 4 3" xfId="209"/>
    <cellStyle name="Title" xfId="210"/>
    <cellStyle name="Total" xfId="211"/>
    <cellStyle name="Warning Text" xfId="212"/>
  </cellStyles>
  <dxfs count="5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1</xdr:row>
      <xdr:rowOff>0</xdr:rowOff>
    </xdr:from>
    <xdr:to>
      <xdr:col>2</xdr:col>
      <xdr:colOff>295275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14525" y="342900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-.03 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981075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57375" y="34290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513"/>
  <sheetViews>
    <sheetView tabSelected="1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13.140625" style="59" customWidth="1"/>
    <col min="2" max="2" width="16.57421875" style="59" customWidth="1"/>
    <col min="3" max="3" width="15.8515625" style="59" customWidth="1"/>
    <col min="4" max="4" width="15.8515625" style="97" customWidth="1"/>
    <col min="5" max="5" width="17.7109375" style="59" customWidth="1"/>
    <col min="6" max="6" width="15.57421875" style="62" hidden="1" customWidth="1"/>
    <col min="7" max="7" width="14.421875" style="62" customWidth="1"/>
    <col min="8" max="8" width="9.421875" style="63" hidden="1" customWidth="1"/>
    <col min="9" max="10" width="14.57421875" style="63" hidden="1" customWidth="1"/>
    <col min="11" max="11" width="14.57421875" style="63" customWidth="1"/>
    <col min="12" max="14" width="16.28125" style="62" customWidth="1"/>
    <col min="15" max="15" width="9.140625" style="3" customWidth="1"/>
    <col min="16" max="16" width="9.7109375" style="3" bestFit="1" customWidth="1"/>
    <col min="17" max="16384" width="9.140625" style="3" customWidth="1"/>
  </cols>
  <sheetData>
    <row r="1" spans="1:14" ht="27" customHeight="1">
      <c r="A1" s="1" t="s">
        <v>526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</row>
    <row r="2" spans="1:14" ht="12.75" customHeight="1">
      <c r="A2" s="4" t="s">
        <v>537</v>
      </c>
      <c r="B2" s="4"/>
      <c r="C2" s="4"/>
      <c r="D2" s="5"/>
      <c r="E2" s="6"/>
      <c r="F2" s="6"/>
      <c r="G2" s="6"/>
      <c r="H2" s="6"/>
      <c r="I2" s="6"/>
      <c r="J2" s="6"/>
      <c r="K2" s="6"/>
      <c r="L2" s="7"/>
      <c r="M2" s="8"/>
      <c r="N2" s="8"/>
    </row>
    <row r="3" spans="1:14" s="13" customFormat="1" ht="12.75" customHeight="1">
      <c r="A3" s="9"/>
      <c r="B3" s="9"/>
      <c r="C3" s="9"/>
      <c r="D3" s="10"/>
      <c r="E3" s="11"/>
      <c r="F3" s="11"/>
      <c r="G3" s="11"/>
      <c r="H3" s="11"/>
      <c r="I3" s="11"/>
      <c r="J3" s="11"/>
      <c r="K3" s="11"/>
      <c r="L3" s="12"/>
      <c r="M3" s="11"/>
      <c r="N3" s="11"/>
    </row>
    <row r="4" spans="4:14" s="14" customFormat="1" ht="12.75" customHeight="1">
      <c r="D4" s="15"/>
      <c r="E4" s="16"/>
      <c r="F4" s="17"/>
      <c r="G4" s="17"/>
      <c r="H4" s="18"/>
      <c r="I4" s="19"/>
      <c r="J4" s="19"/>
      <c r="K4" s="19"/>
      <c r="L4" s="19"/>
      <c r="M4" s="19"/>
      <c r="N4" s="19"/>
    </row>
    <row r="5" spans="4:14" s="14" customFormat="1" ht="13.5" thickBot="1">
      <c r="D5" s="15"/>
      <c r="F5" s="17"/>
      <c r="G5" s="17"/>
      <c r="H5" s="20"/>
      <c r="I5" s="21"/>
      <c r="J5" s="21"/>
      <c r="K5" s="21"/>
      <c r="L5" s="22"/>
      <c r="M5" s="22"/>
      <c r="N5" s="22"/>
    </row>
    <row r="6" spans="1:14" s="32" customFormat="1" ht="51.75" thickBot="1">
      <c r="A6" s="23" t="s">
        <v>478</v>
      </c>
      <c r="B6" s="23" t="s">
        <v>463</v>
      </c>
      <c r="C6" s="23" t="s">
        <v>533</v>
      </c>
      <c r="D6" s="24" t="s">
        <v>527</v>
      </c>
      <c r="E6" s="25" t="s">
        <v>528</v>
      </c>
      <c r="F6" s="26" t="s">
        <v>465</v>
      </c>
      <c r="G6" s="26" t="s">
        <v>466</v>
      </c>
      <c r="H6" s="27" t="s">
        <v>468</v>
      </c>
      <c r="I6" s="28" t="s">
        <v>515</v>
      </c>
      <c r="J6" s="28" t="s">
        <v>464</v>
      </c>
      <c r="K6" s="27" t="s">
        <v>469</v>
      </c>
      <c r="L6" s="29" t="s">
        <v>529</v>
      </c>
      <c r="M6" s="30" t="s">
        <v>530</v>
      </c>
      <c r="N6" s="31" t="s">
        <v>531</v>
      </c>
    </row>
    <row r="7" spans="1:16" s="44" customFormat="1" ht="12.75">
      <c r="A7" s="33" t="s">
        <v>489</v>
      </c>
      <c r="B7" s="34" t="s">
        <v>309</v>
      </c>
      <c r="C7" s="35">
        <v>704</v>
      </c>
      <c r="D7" s="36">
        <v>1023503.48</v>
      </c>
      <c r="E7" s="37">
        <v>72400</v>
      </c>
      <c r="F7" s="38">
        <f>(C7*D7)/E7</f>
        <v>9952.299032044199</v>
      </c>
      <c r="G7" s="39">
        <f aca="true" t="shared" si="0" ref="G7:G70">F7/$F$498</f>
        <v>0.0004572500426014571</v>
      </c>
      <c r="H7" s="40">
        <f>D7/E7</f>
        <v>14.136788397790054</v>
      </c>
      <c r="I7" s="40">
        <f>(H7-10)*C7</f>
        <v>2912.299032044198</v>
      </c>
      <c r="J7" s="40">
        <f>IF(I7&gt;0,I7,0)</f>
        <v>2912.299032044198</v>
      </c>
      <c r="K7" s="40">
        <f aca="true" t="shared" si="1" ref="K7:K70">J7/$J$498</f>
        <v>0.0003389644124776057</v>
      </c>
      <c r="L7" s="41">
        <f aca="true" t="shared" si="2" ref="L7:L70">$B$505*G7</f>
        <v>24582.310624505422</v>
      </c>
      <c r="M7" s="42">
        <f aca="true" t="shared" si="3" ref="M7:M70">$G$505*K7</f>
        <v>5911.640975140303</v>
      </c>
      <c r="N7" s="43">
        <f aca="true" t="shared" si="4" ref="N7:N69">L7+M7</f>
        <v>30493.951599645727</v>
      </c>
      <c r="P7" s="45"/>
    </row>
    <row r="8" spans="1:16" s="14" customFormat="1" ht="12.75">
      <c r="A8" s="33" t="s">
        <v>494</v>
      </c>
      <c r="B8" s="34" t="s">
        <v>435</v>
      </c>
      <c r="C8" s="35">
        <v>2562</v>
      </c>
      <c r="D8" s="36">
        <v>6343014</v>
      </c>
      <c r="E8" s="37">
        <v>568350</v>
      </c>
      <c r="F8" s="38">
        <f aca="true" t="shared" si="5" ref="F8:F71">(C8*D8)/E8</f>
        <v>28592.94777513856</v>
      </c>
      <c r="G8" s="39">
        <f t="shared" si="0"/>
        <v>0.0013136790349835303</v>
      </c>
      <c r="H8" s="40">
        <f aca="true" t="shared" si="6" ref="H8:H71">D8/E8</f>
        <v>11.160401161256269</v>
      </c>
      <c r="I8" s="40">
        <f aca="true" t="shared" si="7" ref="I8:I71">(H8-10)*C8</f>
        <v>2972.947775138561</v>
      </c>
      <c r="J8" s="40">
        <f aca="true" t="shared" si="8" ref="J8:J71">IF(I8&gt;0,I8,0)</f>
        <v>2972.947775138561</v>
      </c>
      <c r="K8" s="40">
        <f t="shared" si="1"/>
        <v>0.00034602335983990873</v>
      </c>
      <c r="L8" s="46">
        <f t="shared" si="2"/>
        <v>70624.96028461335</v>
      </c>
      <c r="M8" s="47">
        <f t="shared" si="3"/>
        <v>6034.751133411287</v>
      </c>
      <c r="N8" s="48">
        <f t="shared" si="4"/>
        <v>76659.71141802464</v>
      </c>
      <c r="P8" s="45"/>
    </row>
    <row r="9" spans="1:16" s="14" customFormat="1" ht="12.75">
      <c r="A9" s="33" t="s">
        <v>493</v>
      </c>
      <c r="B9" s="34" t="s">
        <v>395</v>
      </c>
      <c r="C9" s="35">
        <v>1236</v>
      </c>
      <c r="D9" s="36">
        <v>1887175.56</v>
      </c>
      <c r="E9" s="37">
        <v>137850</v>
      </c>
      <c r="F9" s="38">
        <f t="shared" si="5"/>
        <v>16920.9212343852</v>
      </c>
      <c r="G9" s="39">
        <f t="shared" si="0"/>
        <v>0.0007774175525038799</v>
      </c>
      <c r="H9" s="40">
        <f t="shared" si="6"/>
        <v>13.690065723612623</v>
      </c>
      <c r="I9" s="40">
        <f t="shared" si="7"/>
        <v>4560.921234385202</v>
      </c>
      <c r="J9" s="40">
        <f t="shared" si="8"/>
        <v>4560.921234385202</v>
      </c>
      <c r="K9" s="40">
        <f t="shared" si="1"/>
        <v>0.0005308486421069393</v>
      </c>
      <c r="L9" s="46">
        <f t="shared" si="2"/>
        <v>41794.899901737546</v>
      </c>
      <c r="M9" s="47">
        <f t="shared" si="3"/>
        <v>9258.159466767924</v>
      </c>
      <c r="N9" s="48">
        <f t="shared" si="4"/>
        <v>51053.05936850547</v>
      </c>
      <c r="P9" s="45"/>
    </row>
    <row r="10" spans="1:16" s="14" customFormat="1" ht="12.75">
      <c r="A10" s="33" t="s">
        <v>484</v>
      </c>
      <c r="B10" s="34" t="s">
        <v>154</v>
      </c>
      <c r="C10" s="35">
        <v>2050</v>
      </c>
      <c r="D10" s="36">
        <v>1855566.41</v>
      </c>
      <c r="E10" s="37">
        <v>132400</v>
      </c>
      <c r="F10" s="38">
        <f t="shared" si="5"/>
        <v>28730.446680513596</v>
      </c>
      <c r="G10" s="39">
        <f t="shared" si="0"/>
        <v>0.0013199963070166512</v>
      </c>
      <c r="H10" s="40">
        <f t="shared" si="6"/>
        <v>14.014852039274924</v>
      </c>
      <c r="I10" s="40">
        <f t="shared" si="7"/>
        <v>8230.446680513594</v>
      </c>
      <c r="J10" s="40">
        <f t="shared" si="8"/>
        <v>8230.446680513594</v>
      </c>
      <c r="K10" s="40">
        <f t="shared" si="1"/>
        <v>0.0009579471382546583</v>
      </c>
      <c r="L10" s="46">
        <f t="shared" si="2"/>
        <v>70964.58440478654</v>
      </c>
      <c r="M10" s="47">
        <f t="shared" si="3"/>
        <v>16706.885283713287</v>
      </c>
      <c r="N10" s="48">
        <f t="shared" si="4"/>
        <v>87671.46968849983</v>
      </c>
      <c r="P10" s="45"/>
    </row>
    <row r="11" spans="1:16" s="14" customFormat="1" ht="12.75">
      <c r="A11" s="33" t="s">
        <v>493</v>
      </c>
      <c r="B11" s="34" t="s">
        <v>396</v>
      </c>
      <c r="C11" s="35">
        <v>472</v>
      </c>
      <c r="D11" s="36">
        <v>904836.18</v>
      </c>
      <c r="E11" s="37">
        <v>55700</v>
      </c>
      <c r="F11" s="38">
        <f t="shared" si="5"/>
        <v>7667.552548653502</v>
      </c>
      <c r="G11" s="39">
        <f t="shared" si="0"/>
        <v>0.00035227927921299565</v>
      </c>
      <c r="H11" s="40">
        <f t="shared" si="6"/>
        <v>16.244814721723518</v>
      </c>
      <c r="I11" s="40">
        <f t="shared" si="7"/>
        <v>2947.5525486535007</v>
      </c>
      <c r="J11" s="40">
        <f t="shared" si="8"/>
        <v>2947.5525486535007</v>
      </c>
      <c r="K11" s="40">
        <f t="shared" si="1"/>
        <v>0.0003430675926159633</v>
      </c>
      <c r="L11" s="46">
        <f t="shared" si="2"/>
        <v>18938.95650380228</v>
      </c>
      <c r="M11" s="47">
        <f t="shared" si="3"/>
        <v>5983.201666886665</v>
      </c>
      <c r="N11" s="48">
        <f t="shared" si="4"/>
        <v>24922.15817068895</v>
      </c>
      <c r="P11" s="45"/>
    </row>
    <row r="12" spans="1:16" s="14" customFormat="1" ht="12.75">
      <c r="A12" s="33" t="s">
        <v>494</v>
      </c>
      <c r="B12" s="34" t="s">
        <v>436</v>
      </c>
      <c r="C12" s="35">
        <v>3081</v>
      </c>
      <c r="D12" s="36">
        <v>4003027</v>
      </c>
      <c r="E12" s="37">
        <v>285600</v>
      </c>
      <c r="F12" s="38">
        <f t="shared" si="5"/>
        <v>43183.915220588235</v>
      </c>
      <c r="G12" s="39">
        <f t="shared" si="0"/>
        <v>0.001984048812313057</v>
      </c>
      <c r="H12" s="40">
        <f t="shared" si="6"/>
        <v>14.016200980392156</v>
      </c>
      <c r="I12" s="40">
        <f t="shared" si="7"/>
        <v>12373.915220588233</v>
      </c>
      <c r="J12" s="40">
        <f t="shared" si="8"/>
        <v>12373.915220588233</v>
      </c>
      <c r="K12" s="40">
        <f t="shared" si="1"/>
        <v>0.0014402081848890094</v>
      </c>
      <c r="L12" s="46">
        <f t="shared" si="2"/>
        <v>106664.84342128568</v>
      </c>
      <c r="M12" s="47">
        <f t="shared" si="3"/>
        <v>25117.662518878147</v>
      </c>
      <c r="N12" s="48">
        <f t="shared" si="4"/>
        <v>131782.50594016383</v>
      </c>
      <c r="P12" s="45"/>
    </row>
    <row r="13" spans="1:16" s="14" customFormat="1" ht="12.75" customHeight="1">
      <c r="A13" s="49" t="s">
        <v>480</v>
      </c>
      <c r="B13" s="34" t="s">
        <v>14</v>
      </c>
      <c r="C13" s="35">
        <v>222</v>
      </c>
      <c r="D13" s="36">
        <v>289837.86</v>
      </c>
      <c r="E13" s="37">
        <v>30800</v>
      </c>
      <c r="F13" s="38">
        <f t="shared" si="5"/>
        <v>2089.0910688311687</v>
      </c>
      <c r="G13" s="39">
        <f t="shared" si="0"/>
        <v>9.598153925497253E-05</v>
      </c>
      <c r="H13" s="40">
        <f t="shared" si="6"/>
        <v>9.41032012987013</v>
      </c>
      <c r="I13" s="40">
        <f t="shared" si="7"/>
        <v>-130.9089311688313</v>
      </c>
      <c r="J13" s="40">
        <f t="shared" si="8"/>
        <v>0</v>
      </c>
      <c r="K13" s="40">
        <f t="shared" si="1"/>
        <v>0</v>
      </c>
      <c r="L13" s="46">
        <f t="shared" si="2"/>
        <v>5160.082651409198</v>
      </c>
      <c r="M13" s="47">
        <f t="shared" si="3"/>
        <v>0</v>
      </c>
      <c r="N13" s="48">
        <f t="shared" si="4"/>
        <v>5160.082651409198</v>
      </c>
      <c r="P13" s="45"/>
    </row>
    <row r="14" spans="1:16" s="14" customFormat="1" ht="12.75" customHeight="1">
      <c r="A14" s="33" t="s">
        <v>486</v>
      </c>
      <c r="B14" s="34" t="s">
        <v>199</v>
      </c>
      <c r="C14" s="35">
        <v>716</v>
      </c>
      <c r="D14" s="36">
        <v>1438966.94</v>
      </c>
      <c r="E14" s="37">
        <v>82600</v>
      </c>
      <c r="F14" s="38">
        <f t="shared" si="5"/>
        <v>12473.369600968523</v>
      </c>
      <c r="G14" s="39">
        <f t="shared" si="0"/>
        <v>0.0005730785181456802</v>
      </c>
      <c r="H14" s="40">
        <f t="shared" si="6"/>
        <v>17.42090726392252</v>
      </c>
      <c r="I14" s="40">
        <f t="shared" si="7"/>
        <v>5313.369600968524</v>
      </c>
      <c r="J14" s="40">
        <f t="shared" si="8"/>
        <v>5313.369600968524</v>
      </c>
      <c r="K14" s="40">
        <f t="shared" si="1"/>
        <v>0.0006184266056650369</v>
      </c>
      <c r="L14" s="46">
        <f t="shared" si="2"/>
        <v>30809.38837127073</v>
      </c>
      <c r="M14" s="47">
        <f t="shared" si="3"/>
        <v>10785.545407094622</v>
      </c>
      <c r="N14" s="48">
        <f t="shared" si="4"/>
        <v>41594.93377836535</v>
      </c>
      <c r="P14" s="45"/>
    </row>
    <row r="15" spans="1:16" s="14" customFormat="1" ht="12.75">
      <c r="A15" s="33" t="s">
        <v>488</v>
      </c>
      <c r="B15" s="34" t="s">
        <v>252</v>
      </c>
      <c r="C15" s="35">
        <v>884</v>
      </c>
      <c r="D15" s="36">
        <v>491661.61</v>
      </c>
      <c r="E15" s="37">
        <v>42550</v>
      </c>
      <c r="F15" s="38">
        <f t="shared" si="5"/>
        <v>10214.544376968273</v>
      </c>
      <c r="G15" s="39">
        <f t="shared" si="0"/>
        <v>0.0004692986853072759</v>
      </c>
      <c r="H15" s="40">
        <f t="shared" si="6"/>
        <v>11.554914453584018</v>
      </c>
      <c r="I15" s="40">
        <f t="shared" si="7"/>
        <v>1374.5443769682724</v>
      </c>
      <c r="J15" s="40">
        <f t="shared" si="8"/>
        <v>1374.5443769682724</v>
      </c>
      <c r="K15" s="40">
        <f t="shared" si="1"/>
        <v>0.0001599841300762332</v>
      </c>
      <c r="L15" s="46">
        <f t="shared" si="2"/>
        <v>25230.060105102577</v>
      </c>
      <c r="M15" s="47">
        <f t="shared" si="3"/>
        <v>2790.1711917717034</v>
      </c>
      <c r="N15" s="48">
        <f t="shared" si="4"/>
        <v>28020.23129687428</v>
      </c>
      <c r="P15" s="45"/>
    </row>
    <row r="16" spans="1:16" s="14" customFormat="1" ht="12.75">
      <c r="A16" s="33" t="s">
        <v>483</v>
      </c>
      <c r="B16" s="34" t="s">
        <v>117</v>
      </c>
      <c r="C16" s="35">
        <v>282</v>
      </c>
      <c r="D16" s="36">
        <v>280565.86</v>
      </c>
      <c r="E16" s="37">
        <v>22750</v>
      </c>
      <c r="F16" s="38">
        <f t="shared" si="5"/>
        <v>3477.7834074725274</v>
      </c>
      <c r="G16" s="39">
        <f t="shared" si="0"/>
        <v>0.00015978384553210355</v>
      </c>
      <c r="H16" s="40">
        <f t="shared" si="6"/>
        <v>12.332565274725274</v>
      </c>
      <c r="I16" s="40">
        <f t="shared" si="7"/>
        <v>657.7834074725273</v>
      </c>
      <c r="J16" s="40">
        <f t="shared" si="8"/>
        <v>657.7834074725273</v>
      </c>
      <c r="K16" s="40">
        <f t="shared" si="1"/>
        <v>7.655984629261756E-05</v>
      </c>
      <c r="L16" s="46">
        <f t="shared" si="2"/>
        <v>8590.171148593448</v>
      </c>
      <c r="M16" s="47">
        <f t="shared" si="3"/>
        <v>1335.2266719851687</v>
      </c>
      <c r="N16" s="48">
        <f t="shared" si="4"/>
        <v>9925.397820578617</v>
      </c>
      <c r="P16" s="45"/>
    </row>
    <row r="17" spans="1:16" s="14" customFormat="1" ht="12.75">
      <c r="A17" s="49" t="s">
        <v>480</v>
      </c>
      <c r="B17" s="34" t="s">
        <v>15</v>
      </c>
      <c r="C17" s="35">
        <v>218</v>
      </c>
      <c r="D17" s="36">
        <v>242996</v>
      </c>
      <c r="E17" s="37">
        <v>15050</v>
      </c>
      <c r="F17" s="38">
        <f t="shared" si="5"/>
        <v>3519.809169435216</v>
      </c>
      <c r="G17" s="39">
        <f t="shared" si="0"/>
        <v>0.0001617146839630958</v>
      </c>
      <c r="H17" s="40">
        <f t="shared" si="6"/>
        <v>16.14591362126246</v>
      </c>
      <c r="I17" s="40">
        <f t="shared" si="7"/>
        <v>1339.809169435216</v>
      </c>
      <c r="J17" s="40">
        <f t="shared" si="8"/>
        <v>1339.809169435216</v>
      </c>
      <c r="K17" s="40">
        <f t="shared" si="1"/>
        <v>0.00015594127627441542</v>
      </c>
      <c r="L17" s="46">
        <f t="shared" si="2"/>
        <v>8693.97533810504</v>
      </c>
      <c r="M17" s="47">
        <f t="shared" si="3"/>
        <v>2719.6626094204316</v>
      </c>
      <c r="N17" s="48">
        <f t="shared" si="4"/>
        <v>11413.63794752547</v>
      </c>
      <c r="P17" s="45"/>
    </row>
    <row r="18" spans="1:16" s="14" customFormat="1" ht="12.75">
      <c r="A18" s="33" t="s">
        <v>487</v>
      </c>
      <c r="B18" s="34" t="s">
        <v>216</v>
      </c>
      <c r="C18" s="35">
        <v>811</v>
      </c>
      <c r="D18" s="36">
        <v>1657111.15</v>
      </c>
      <c r="E18" s="37">
        <v>77300</v>
      </c>
      <c r="F18" s="38">
        <f t="shared" si="5"/>
        <v>17385.732763906854</v>
      </c>
      <c r="G18" s="39">
        <f t="shared" si="0"/>
        <v>0.0007987729288838608</v>
      </c>
      <c r="H18" s="40">
        <f t="shared" si="6"/>
        <v>21.43740168175938</v>
      </c>
      <c r="I18" s="40">
        <f t="shared" si="7"/>
        <v>9275.732763906857</v>
      </c>
      <c r="J18" s="40">
        <f t="shared" si="8"/>
        <v>9275.732763906857</v>
      </c>
      <c r="K18" s="40">
        <f t="shared" si="1"/>
        <v>0.0010796086775505438</v>
      </c>
      <c r="L18" s="46">
        <f t="shared" si="2"/>
        <v>42942.990545292676</v>
      </c>
      <c r="M18" s="47">
        <f t="shared" si="3"/>
        <v>18828.69900316301</v>
      </c>
      <c r="N18" s="48">
        <f t="shared" si="4"/>
        <v>61771.68954845569</v>
      </c>
      <c r="P18" s="45"/>
    </row>
    <row r="19" spans="1:16" s="14" customFormat="1" ht="12.75">
      <c r="A19" s="33" t="s">
        <v>491</v>
      </c>
      <c r="B19" s="34" t="s">
        <v>338</v>
      </c>
      <c r="C19" s="35">
        <v>2451</v>
      </c>
      <c r="D19" s="36">
        <v>2441634.87</v>
      </c>
      <c r="E19" s="37">
        <v>135050</v>
      </c>
      <c r="F19" s="38">
        <f t="shared" si="5"/>
        <v>44312.825371121806</v>
      </c>
      <c r="G19" s="39">
        <f t="shared" si="0"/>
        <v>0.0020359156435610596</v>
      </c>
      <c r="H19" s="40">
        <f t="shared" si="6"/>
        <v>18.079488115512774</v>
      </c>
      <c r="I19" s="40">
        <f t="shared" si="7"/>
        <v>19802.82537112181</v>
      </c>
      <c r="J19" s="40">
        <f t="shared" si="8"/>
        <v>19802.82537112181</v>
      </c>
      <c r="K19" s="40">
        <f t="shared" si="1"/>
        <v>0.00230486395574816</v>
      </c>
      <c r="L19" s="46">
        <f t="shared" si="2"/>
        <v>109453.26646788233</v>
      </c>
      <c r="M19" s="47">
        <f t="shared" si="3"/>
        <v>40197.51838646184</v>
      </c>
      <c r="N19" s="48">
        <f t="shared" si="4"/>
        <v>149650.78485434418</v>
      </c>
      <c r="P19" s="45"/>
    </row>
    <row r="20" spans="1:16" s="14" customFormat="1" ht="12.75">
      <c r="A20" s="33" t="s">
        <v>485</v>
      </c>
      <c r="B20" s="34" t="s">
        <v>183</v>
      </c>
      <c r="C20" s="35">
        <v>1359</v>
      </c>
      <c r="D20" s="36">
        <v>2449259</v>
      </c>
      <c r="E20" s="37">
        <v>126500</v>
      </c>
      <c r="F20" s="38">
        <f t="shared" si="5"/>
        <v>26312.592735177866</v>
      </c>
      <c r="G20" s="39">
        <f t="shared" si="0"/>
        <v>0.0012089100327850194</v>
      </c>
      <c r="H20" s="40">
        <f t="shared" si="6"/>
        <v>19.36173122529644</v>
      </c>
      <c r="I20" s="40">
        <f t="shared" si="7"/>
        <v>12722.592735177865</v>
      </c>
      <c r="J20" s="40">
        <f t="shared" si="8"/>
        <v>12722.592735177865</v>
      </c>
      <c r="K20" s="40">
        <f t="shared" si="1"/>
        <v>0.00148079099166008</v>
      </c>
      <c r="L20" s="46">
        <f t="shared" si="2"/>
        <v>64992.45308743396</v>
      </c>
      <c r="M20" s="47">
        <f t="shared" si="3"/>
        <v>25825.438835691093</v>
      </c>
      <c r="N20" s="48">
        <f t="shared" si="4"/>
        <v>90817.89192312505</v>
      </c>
      <c r="P20" s="45"/>
    </row>
    <row r="21" spans="1:16" s="14" customFormat="1" ht="12.75">
      <c r="A21" s="33" t="s">
        <v>490</v>
      </c>
      <c r="B21" s="34" t="s">
        <v>328</v>
      </c>
      <c r="C21" s="35">
        <v>425</v>
      </c>
      <c r="D21" s="36">
        <v>890475</v>
      </c>
      <c r="E21" s="37">
        <v>92500</v>
      </c>
      <c r="F21" s="38">
        <f t="shared" si="5"/>
        <v>4091.3716216216217</v>
      </c>
      <c r="G21" s="39">
        <f t="shared" si="0"/>
        <v>0.0001879746420662585</v>
      </c>
      <c r="H21" s="40">
        <f t="shared" si="6"/>
        <v>9.626756756756757</v>
      </c>
      <c r="I21" s="40">
        <f t="shared" si="7"/>
        <v>-158.62837837837822</v>
      </c>
      <c r="J21" s="40">
        <f t="shared" si="8"/>
        <v>0</v>
      </c>
      <c r="K21" s="40">
        <f t="shared" si="1"/>
        <v>0</v>
      </c>
      <c r="L21" s="46">
        <f t="shared" si="2"/>
        <v>10105.742176672822</v>
      </c>
      <c r="M21" s="47">
        <f t="shared" si="3"/>
        <v>0</v>
      </c>
      <c r="N21" s="48">
        <f t="shared" si="4"/>
        <v>10105.742176672822</v>
      </c>
      <c r="P21" s="45"/>
    </row>
    <row r="22" spans="1:16" s="14" customFormat="1" ht="12.75">
      <c r="A22" s="33" t="s">
        <v>494</v>
      </c>
      <c r="B22" s="34" t="s">
        <v>437</v>
      </c>
      <c r="C22" s="35">
        <v>4110</v>
      </c>
      <c r="D22" s="36">
        <v>6103152</v>
      </c>
      <c r="E22" s="37">
        <v>466350</v>
      </c>
      <c r="F22" s="38">
        <f t="shared" si="5"/>
        <v>53787.830427790286</v>
      </c>
      <c r="G22" s="39">
        <f t="shared" si="0"/>
        <v>0.002471236814263544</v>
      </c>
      <c r="H22" s="40">
        <f t="shared" si="6"/>
        <v>13.08706336442586</v>
      </c>
      <c r="I22" s="40">
        <f t="shared" si="7"/>
        <v>12687.830427790288</v>
      </c>
      <c r="J22" s="40">
        <f t="shared" si="8"/>
        <v>12687.830427790288</v>
      </c>
      <c r="K22" s="40">
        <f t="shared" si="1"/>
        <v>0.001476744983688253</v>
      </c>
      <c r="L22" s="46">
        <f t="shared" si="2"/>
        <v>132856.6546419958</v>
      </c>
      <c r="M22" s="47">
        <f t="shared" si="3"/>
        <v>25754.875243669238</v>
      </c>
      <c r="N22" s="48">
        <f t="shared" si="4"/>
        <v>158611.52988566502</v>
      </c>
      <c r="P22" s="45"/>
    </row>
    <row r="23" spans="1:16" s="14" customFormat="1" ht="12.75">
      <c r="A23" s="49" t="s">
        <v>480</v>
      </c>
      <c r="B23" s="34" t="s">
        <v>16</v>
      </c>
      <c r="C23" s="35">
        <v>1231</v>
      </c>
      <c r="D23" s="36">
        <v>2002594</v>
      </c>
      <c r="E23" s="37">
        <v>87200</v>
      </c>
      <c r="F23" s="38">
        <f t="shared" si="5"/>
        <v>28270.564380733944</v>
      </c>
      <c r="G23" s="39">
        <f t="shared" si="0"/>
        <v>0.0012988673999682551</v>
      </c>
      <c r="H23" s="40">
        <f t="shared" si="6"/>
        <v>22.96552752293578</v>
      </c>
      <c r="I23" s="40">
        <f t="shared" si="7"/>
        <v>15960.564380733946</v>
      </c>
      <c r="J23" s="40">
        <f t="shared" si="8"/>
        <v>15960.564380733946</v>
      </c>
      <c r="K23" s="40">
        <f t="shared" si="1"/>
        <v>0.0018576606552415246</v>
      </c>
      <c r="L23" s="46">
        <f t="shared" si="2"/>
        <v>69828.66902407944</v>
      </c>
      <c r="M23" s="47">
        <f t="shared" si="3"/>
        <v>32398.158754076623</v>
      </c>
      <c r="N23" s="48">
        <f t="shared" si="4"/>
        <v>102226.82777815606</v>
      </c>
      <c r="P23" s="45"/>
    </row>
    <row r="24" spans="1:16" s="14" customFormat="1" ht="12.75">
      <c r="A24" s="33" t="s">
        <v>491</v>
      </c>
      <c r="B24" s="34" t="s">
        <v>339</v>
      </c>
      <c r="C24" s="35">
        <v>1011</v>
      </c>
      <c r="D24" s="36">
        <v>1144186.94</v>
      </c>
      <c r="E24" s="37">
        <v>81950</v>
      </c>
      <c r="F24" s="38">
        <f t="shared" si="5"/>
        <v>14115.594830262355</v>
      </c>
      <c r="G24" s="39">
        <f t="shared" si="0"/>
        <v>0.0006485291807150058</v>
      </c>
      <c r="H24" s="40">
        <f t="shared" si="6"/>
        <v>13.96201269066504</v>
      </c>
      <c r="I24" s="40">
        <f t="shared" si="7"/>
        <v>4005.594830262355</v>
      </c>
      <c r="J24" s="40">
        <f t="shared" si="8"/>
        <v>4005.594830262355</v>
      </c>
      <c r="K24" s="40">
        <f t="shared" si="1"/>
        <v>0.00046621383426762345</v>
      </c>
      <c r="L24" s="46">
        <f t="shared" si="2"/>
        <v>34865.706471432226</v>
      </c>
      <c r="M24" s="47">
        <f t="shared" si="3"/>
        <v>8130.909040534865</v>
      </c>
      <c r="N24" s="48">
        <f t="shared" si="4"/>
        <v>42996.61551196709</v>
      </c>
      <c r="P24" s="45"/>
    </row>
    <row r="25" spans="1:16" s="14" customFormat="1" ht="12.75">
      <c r="A25" s="33" t="s">
        <v>489</v>
      </c>
      <c r="B25" s="34" t="s">
        <v>310</v>
      </c>
      <c r="C25" s="35">
        <v>313</v>
      </c>
      <c r="D25" s="36">
        <v>392323.8</v>
      </c>
      <c r="E25" s="37">
        <v>20300</v>
      </c>
      <c r="F25" s="38">
        <f t="shared" si="5"/>
        <v>6049.130512315271</v>
      </c>
      <c r="G25" s="39">
        <f t="shared" si="0"/>
        <v>0.00027792223440555156</v>
      </c>
      <c r="H25" s="40">
        <f t="shared" si="6"/>
        <v>19.326295566502463</v>
      </c>
      <c r="I25" s="40">
        <f t="shared" si="7"/>
        <v>2919.1305123152706</v>
      </c>
      <c r="J25" s="40">
        <f t="shared" si="8"/>
        <v>2919.1305123152706</v>
      </c>
      <c r="K25" s="40">
        <f t="shared" si="1"/>
        <v>0.0003397595329892556</v>
      </c>
      <c r="L25" s="46">
        <f t="shared" si="2"/>
        <v>14941.432605985952</v>
      </c>
      <c r="M25" s="47">
        <f t="shared" si="3"/>
        <v>5925.508115240607</v>
      </c>
      <c r="N25" s="48">
        <f t="shared" si="4"/>
        <v>20866.940721226558</v>
      </c>
      <c r="P25" s="45"/>
    </row>
    <row r="26" spans="1:16" s="14" customFormat="1" ht="12.75">
      <c r="A26" s="49" t="s">
        <v>479</v>
      </c>
      <c r="B26" s="34" t="s">
        <v>0</v>
      </c>
      <c r="C26" s="35">
        <v>22619</v>
      </c>
      <c r="D26" s="36">
        <v>41836905.62</v>
      </c>
      <c r="E26" s="37">
        <v>1981700</v>
      </c>
      <c r="F26" s="38">
        <f t="shared" si="5"/>
        <v>477523.82712760754</v>
      </c>
      <c r="G26" s="39">
        <f t="shared" si="0"/>
        <v>0.02193943224518052</v>
      </c>
      <c r="H26" s="40">
        <f t="shared" si="6"/>
        <v>21.11162417116617</v>
      </c>
      <c r="I26" s="40">
        <f t="shared" si="7"/>
        <v>251333.8271276076</v>
      </c>
      <c r="J26" s="40">
        <f t="shared" si="8"/>
        <v>251333.8271276076</v>
      </c>
      <c r="K26" s="40">
        <f t="shared" si="1"/>
        <v>0.029252910539292694</v>
      </c>
      <c r="L26" s="46">
        <f t="shared" si="2"/>
        <v>1179490.1872680532</v>
      </c>
      <c r="M26" s="47">
        <f t="shared" si="3"/>
        <v>510179.5298278442</v>
      </c>
      <c r="N26" s="48">
        <f t="shared" si="4"/>
        <v>1689669.7170958973</v>
      </c>
      <c r="P26" s="45"/>
    </row>
    <row r="27" spans="1:16" s="14" customFormat="1" ht="12.75">
      <c r="A27" s="33" t="s">
        <v>484</v>
      </c>
      <c r="B27" s="34" t="s">
        <v>155</v>
      </c>
      <c r="C27" s="35">
        <v>18367</v>
      </c>
      <c r="D27" s="36">
        <v>29459496</v>
      </c>
      <c r="E27" s="37">
        <v>1540450</v>
      </c>
      <c r="F27" s="38">
        <f t="shared" si="5"/>
        <v>351249.6757648739</v>
      </c>
      <c r="G27" s="39">
        <f t="shared" si="0"/>
        <v>0.016137872132872155</v>
      </c>
      <c r="H27" s="40">
        <f t="shared" si="6"/>
        <v>19.12395468856503</v>
      </c>
      <c r="I27" s="40">
        <f t="shared" si="7"/>
        <v>167579.6757648739</v>
      </c>
      <c r="J27" s="40">
        <f t="shared" si="8"/>
        <v>167579.6757648739</v>
      </c>
      <c r="K27" s="40">
        <f t="shared" si="1"/>
        <v>0.019504709411298553</v>
      </c>
      <c r="L27" s="46">
        <f t="shared" si="2"/>
        <v>867591.3583994688</v>
      </c>
      <c r="M27" s="47">
        <f t="shared" si="3"/>
        <v>340167.9796449282</v>
      </c>
      <c r="N27" s="48">
        <f t="shared" si="4"/>
        <v>1207759.338044397</v>
      </c>
      <c r="P27" s="45"/>
    </row>
    <row r="28" spans="1:16" s="14" customFormat="1" ht="12.75">
      <c r="A28" s="33" t="s">
        <v>483</v>
      </c>
      <c r="B28" s="34" t="s">
        <v>118</v>
      </c>
      <c r="C28" s="35">
        <v>118</v>
      </c>
      <c r="D28" s="36">
        <v>254734.8</v>
      </c>
      <c r="E28" s="37">
        <v>19700</v>
      </c>
      <c r="F28" s="38">
        <f t="shared" si="5"/>
        <v>1525.822659898477</v>
      </c>
      <c r="G28" s="39">
        <f t="shared" si="0"/>
        <v>7.010264402169429E-05</v>
      </c>
      <c r="H28" s="40">
        <f t="shared" si="6"/>
        <v>12.930700507614212</v>
      </c>
      <c r="I28" s="40">
        <f t="shared" si="7"/>
        <v>345.822659898477</v>
      </c>
      <c r="J28" s="40">
        <f t="shared" si="8"/>
        <v>345.822659898477</v>
      </c>
      <c r="K28" s="40">
        <f t="shared" si="1"/>
        <v>4.025052834346138E-05</v>
      </c>
      <c r="L28" s="46">
        <f t="shared" si="2"/>
        <v>3768.802209696996</v>
      </c>
      <c r="M28" s="47">
        <f t="shared" si="3"/>
        <v>701.9812814183637</v>
      </c>
      <c r="N28" s="48">
        <f t="shared" si="4"/>
        <v>4470.7834911153595</v>
      </c>
      <c r="P28" s="45"/>
    </row>
    <row r="29" spans="1:16" s="14" customFormat="1" ht="12.75">
      <c r="A29" s="33" t="s">
        <v>482</v>
      </c>
      <c r="B29" s="34" t="s">
        <v>98</v>
      </c>
      <c r="C29" s="35">
        <v>454</v>
      </c>
      <c r="D29" s="36">
        <v>570217.35</v>
      </c>
      <c r="E29" s="37">
        <v>41500</v>
      </c>
      <c r="F29" s="38">
        <f t="shared" si="5"/>
        <v>6238.040407228915</v>
      </c>
      <c r="G29" s="39">
        <f t="shared" si="0"/>
        <v>0.0002866015412892152</v>
      </c>
      <c r="H29" s="40">
        <f t="shared" si="6"/>
        <v>13.740177108433734</v>
      </c>
      <c r="I29" s="40">
        <f t="shared" si="7"/>
        <v>1698.0404072289152</v>
      </c>
      <c r="J29" s="40">
        <f t="shared" si="8"/>
        <v>1698.0404072289152</v>
      </c>
      <c r="K29" s="40">
        <f t="shared" si="1"/>
        <v>0.00019763604721441546</v>
      </c>
      <c r="L29" s="46">
        <f t="shared" si="2"/>
        <v>15408.042552276524</v>
      </c>
      <c r="M29" s="47">
        <f t="shared" si="3"/>
        <v>3446.83191470636</v>
      </c>
      <c r="N29" s="48">
        <f t="shared" si="4"/>
        <v>18854.874466982885</v>
      </c>
      <c r="P29" s="45"/>
    </row>
    <row r="30" spans="1:16" s="14" customFormat="1" ht="12.75">
      <c r="A30" s="33" t="s">
        <v>493</v>
      </c>
      <c r="B30" s="34" t="s">
        <v>397</v>
      </c>
      <c r="C30" s="35">
        <v>1424</v>
      </c>
      <c r="D30" s="36">
        <v>3168313.9499999997</v>
      </c>
      <c r="E30" s="37">
        <v>301950</v>
      </c>
      <c r="F30" s="38">
        <f t="shared" si="5"/>
        <v>14941.808461003475</v>
      </c>
      <c r="G30" s="39">
        <f t="shared" si="0"/>
        <v>0.0006864888739113108</v>
      </c>
      <c r="H30" s="40">
        <f t="shared" si="6"/>
        <v>10.49284302036761</v>
      </c>
      <c r="I30" s="40">
        <f t="shared" si="7"/>
        <v>701.8084610034772</v>
      </c>
      <c r="J30" s="40">
        <f t="shared" si="8"/>
        <v>701.8084610034772</v>
      </c>
      <c r="K30" s="40">
        <f t="shared" si="1"/>
        <v>8.168395142063352E-05</v>
      </c>
      <c r="L30" s="46">
        <f t="shared" si="2"/>
        <v>36906.465098929664</v>
      </c>
      <c r="M30" s="47">
        <f t="shared" si="3"/>
        <v>1424.5926016244841</v>
      </c>
      <c r="N30" s="48">
        <f t="shared" si="4"/>
        <v>38331.05770055415</v>
      </c>
      <c r="P30" s="45"/>
    </row>
    <row r="31" spans="1:16" s="14" customFormat="1" ht="12.75">
      <c r="A31" s="33" t="s">
        <v>481</v>
      </c>
      <c r="B31" s="34" t="s">
        <v>73</v>
      </c>
      <c r="C31" s="35">
        <v>1590</v>
      </c>
      <c r="D31" s="36">
        <v>2023756</v>
      </c>
      <c r="E31" s="37">
        <v>156800</v>
      </c>
      <c r="F31" s="38">
        <f t="shared" si="5"/>
        <v>20521.505357142858</v>
      </c>
      <c r="G31" s="39">
        <f t="shared" si="0"/>
        <v>0.000942843374037189</v>
      </c>
      <c r="H31" s="40">
        <f t="shared" si="6"/>
        <v>12.906607142857142</v>
      </c>
      <c r="I31" s="40">
        <f t="shared" si="7"/>
        <v>4621.505357142856</v>
      </c>
      <c r="J31" s="40">
        <f t="shared" si="8"/>
        <v>4621.505357142856</v>
      </c>
      <c r="K31" s="40">
        <f t="shared" si="1"/>
        <v>0.0005379000682654698</v>
      </c>
      <c r="L31" s="46">
        <f t="shared" si="2"/>
        <v>50688.39044601343</v>
      </c>
      <c r="M31" s="47">
        <f t="shared" si="3"/>
        <v>9381.138452990257</v>
      </c>
      <c r="N31" s="48">
        <f t="shared" si="4"/>
        <v>60069.528899003686</v>
      </c>
      <c r="P31" s="45"/>
    </row>
    <row r="32" spans="1:16" s="14" customFormat="1" ht="12.75">
      <c r="A32" s="33" t="s">
        <v>488</v>
      </c>
      <c r="B32" s="34" t="s">
        <v>253</v>
      </c>
      <c r="C32" s="35">
        <v>32559</v>
      </c>
      <c r="D32" s="36">
        <v>54570042.25</v>
      </c>
      <c r="E32" s="37">
        <v>2575100</v>
      </c>
      <c r="F32" s="38">
        <f t="shared" si="5"/>
        <v>689971.653767912</v>
      </c>
      <c r="G32" s="39">
        <f t="shared" si="0"/>
        <v>0.03170016968575492</v>
      </c>
      <c r="H32" s="40">
        <f t="shared" si="6"/>
        <v>21.191426449458273</v>
      </c>
      <c r="I32" s="40">
        <f t="shared" si="7"/>
        <v>364381.6537679119</v>
      </c>
      <c r="J32" s="40">
        <f t="shared" si="8"/>
        <v>364381.6537679119</v>
      </c>
      <c r="K32" s="40">
        <f t="shared" si="1"/>
        <v>0.04241062192722802</v>
      </c>
      <c r="L32" s="46">
        <f t="shared" si="2"/>
        <v>1704239.1371496716</v>
      </c>
      <c r="M32" s="47">
        <f t="shared" si="3"/>
        <v>739653.9611153103</v>
      </c>
      <c r="N32" s="48">
        <f t="shared" si="4"/>
        <v>2443893.098264982</v>
      </c>
      <c r="P32" s="45"/>
    </row>
    <row r="33" spans="1:16" s="14" customFormat="1" ht="12.75">
      <c r="A33" s="33" t="s">
        <v>483</v>
      </c>
      <c r="B33" s="34" t="s">
        <v>119</v>
      </c>
      <c r="C33" s="35">
        <v>5148</v>
      </c>
      <c r="D33" s="36">
        <v>15896513.24</v>
      </c>
      <c r="E33" s="37">
        <v>1577200</v>
      </c>
      <c r="F33" s="38">
        <f t="shared" si="5"/>
        <v>51886.41273111844</v>
      </c>
      <c r="G33" s="39">
        <f t="shared" si="0"/>
        <v>0.0023838777708900466</v>
      </c>
      <c r="H33" s="40">
        <f t="shared" si="6"/>
        <v>10.07894575196551</v>
      </c>
      <c r="I33" s="40">
        <f t="shared" si="7"/>
        <v>406.4127311184427</v>
      </c>
      <c r="J33" s="40">
        <f t="shared" si="8"/>
        <v>406.4127311184427</v>
      </c>
      <c r="K33" s="40">
        <f t="shared" si="1"/>
        <v>4.7302646847458553E-05</v>
      </c>
      <c r="L33" s="46">
        <f t="shared" si="2"/>
        <v>128160.12770927176</v>
      </c>
      <c r="M33" s="47">
        <f t="shared" si="3"/>
        <v>824.972342353202</v>
      </c>
      <c r="N33" s="48">
        <f t="shared" si="4"/>
        <v>128985.10005162496</v>
      </c>
      <c r="P33" s="45"/>
    </row>
    <row r="34" spans="1:16" s="14" customFormat="1" ht="12.75">
      <c r="A34" s="33" t="s">
        <v>493</v>
      </c>
      <c r="B34" s="34" t="s">
        <v>518</v>
      </c>
      <c r="C34" s="35">
        <v>237</v>
      </c>
      <c r="D34" s="36">
        <v>231929.3</v>
      </c>
      <c r="E34" s="37">
        <v>12850</v>
      </c>
      <c r="F34" s="38">
        <f t="shared" si="5"/>
        <v>4277.606544747081</v>
      </c>
      <c r="G34" s="39">
        <f t="shared" si="0"/>
        <v>0.00019653104961177257</v>
      </c>
      <c r="H34" s="40">
        <f t="shared" si="6"/>
        <v>18.048972762645914</v>
      </c>
      <c r="I34" s="40">
        <f t="shared" si="7"/>
        <v>1907.6065447470814</v>
      </c>
      <c r="J34" s="40">
        <f t="shared" si="8"/>
        <v>1907.6065447470814</v>
      </c>
      <c r="K34" s="40">
        <f t="shared" si="1"/>
        <v>0.00022202758870704345</v>
      </c>
      <c r="L34" s="46">
        <f t="shared" si="2"/>
        <v>10565.744907163587</v>
      </c>
      <c r="M34" s="47">
        <f t="shared" si="3"/>
        <v>3872.2277109219312</v>
      </c>
      <c r="N34" s="48">
        <f t="shared" si="4"/>
        <v>14437.972618085518</v>
      </c>
      <c r="P34" s="45"/>
    </row>
    <row r="35" spans="1:16" s="14" customFormat="1" ht="12.75">
      <c r="A35" s="33" t="s">
        <v>490</v>
      </c>
      <c r="B35" s="34" t="s">
        <v>329</v>
      </c>
      <c r="C35" s="35">
        <v>8307</v>
      </c>
      <c r="D35" s="36">
        <v>18793054.2703</v>
      </c>
      <c r="E35" s="37">
        <v>947500</v>
      </c>
      <c r="F35" s="38">
        <f t="shared" si="5"/>
        <v>164764.01247850354</v>
      </c>
      <c r="G35" s="39">
        <f t="shared" si="0"/>
        <v>0.0075699445406945615</v>
      </c>
      <c r="H35" s="40">
        <f t="shared" si="6"/>
        <v>19.834358068918206</v>
      </c>
      <c r="I35" s="40">
        <f t="shared" si="7"/>
        <v>81694.01247850354</v>
      </c>
      <c r="J35" s="40">
        <f t="shared" si="8"/>
        <v>81694.01247850354</v>
      </c>
      <c r="K35" s="40">
        <f t="shared" si="1"/>
        <v>0.009508420199307985</v>
      </c>
      <c r="L35" s="46">
        <f t="shared" si="2"/>
        <v>406969.2963852328</v>
      </c>
      <c r="M35" s="47">
        <f t="shared" si="3"/>
        <v>165829.69890030698</v>
      </c>
      <c r="N35" s="48">
        <f t="shared" si="4"/>
        <v>572798.9952855398</v>
      </c>
      <c r="P35" s="45"/>
    </row>
    <row r="36" spans="1:16" s="14" customFormat="1" ht="12.75">
      <c r="A36" s="33" t="s">
        <v>493</v>
      </c>
      <c r="B36" s="34" t="s">
        <v>398</v>
      </c>
      <c r="C36" s="35">
        <v>491</v>
      </c>
      <c r="D36" s="36">
        <v>1117296</v>
      </c>
      <c r="E36" s="37">
        <v>69500</v>
      </c>
      <c r="F36" s="38">
        <f t="shared" si="5"/>
        <v>7893.41490647482</v>
      </c>
      <c r="G36" s="39">
        <f t="shared" si="0"/>
        <v>0.000362656336052158</v>
      </c>
      <c r="H36" s="40">
        <f t="shared" si="6"/>
        <v>16.07620143884892</v>
      </c>
      <c r="I36" s="40">
        <f t="shared" si="7"/>
        <v>2983.4149064748194</v>
      </c>
      <c r="J36" s="40">
        <f t="shared" si="8"/>
        <v>2983.4149064748194</v>
      </c>
      <c r="K36" s="40">
        <f t="shared" si="1"/>
        <v>0.00034724163618608133</v>
      </c>
      <c r="L36" s="46">
        <f t="shared" si="2"/>
        <v>19496.839523642207</v>
      </c>
      <c r="M36" s="47">
        <f t="shared" si="3"/>
        <v>6055.998238127786</v>
      </c>
      <c r="N36" s="48">
        <f t="shared" si="4"/>
        <v>25552.837761769995</v>
      </c>
      <c r="P36" s="45"/>
    </row>
    <row r="37" spans="1:16" s="14" customFormat="1" ht="12.75">
      <c r="A37" s="33" t="s">
        <v>489</v>
      </c>
      <c r="B37" s="34" t="s">
        <v>311</v>
      </c>
      <c r="C37" s="35">
        <v>117</v>
      </c>
      <c r="D37" s="36">
        <v>472839.75</v>
      </c>
      <c r="E37" s="37">
        <v>66550</v>
      </c>
      <c r="F37" s="38">
        <f t="shared" si="5"/>
        <v>831.2885161532682</v>
      </c>
      <c r="G37" s="39">
        <f t="shared" si="0"/>
        <v>3.8192854555648354E-05</v>
      </c>
      <c r="H37" s="40">
        <f t="shared" si="6"/>
        <v>7.105030052592036</v>
      </c>
      <c r="I37" s="40">
        <f t="shared" si="7"/>
        <v>-338.7114838467318</v>
      </c>
      <c r="J37" s="40">
        <f t="shared" si="8"/>
        <v>0</v>
      </c>
      <c r="K37" s="40">
        <f t="shared" si="1"/>
        <v>0</v>
      </c>
      <c r="L37" s="46">
        <f t="shared" si="2"/>
        <v>2053.2936617828386</v>
      </c>
      <c r="M37" s="47">
        <f t="shared" si="3"/>
        <v>0</v>
      </c>
      <c r="N37" s="48">
        <f t="shared" si="4"/>
        <v>2053.2936617828386</v>
      </c>
      <c r="P37" s="45"/>
    </row>
    <row r="38" spans="1:16" s="14" customFormat="1" ht="12.75">
      <c r="A38" s="33" t="s">
        <v>493</v>
      </c>
      <c r="B38" s="34" t="s">
        <v>399</v>
      </c>
      <c r="C38" s="35">
        <v>46</v>
      </c>
      <c r="D38" s="36">
        <v>181397</v>
      </c>
      <c r="E38" s="37">
        <v>50500</v>
      </c>
      <c r="F38" s="38">
        <f t="shared" si="5"/>
        <v>165.23291089108912</v>
      </c>
      <c r="G38" s="39">
        <f t="shared" si="0"/>
        <v>7.591487685493585E-06</v>
      </c>
      <c r="H38" s="40">
        <f t="shared" si="6"/>
        <v>3.592019801980198</v>
      </c>
      <c r="I38" s="40">
        <f t="shared" si="7"/>
        <v>-294.76708910891085</v>
      </c>
      <c r="J38" s="40">
        <f t="shared" si="8"/>
        <v>0</v>
      </c>
      <c r="K38" s="40">
        <f t="shared" si="1"/>
        <v>0</v>
      </c>
      <c r="L38" s="46">
        <f t="shared" si="2"/>
        <v>408.1274816841676</v>
      </c>
      <c r="M38" s="47">
        <f t="shared" si="3"/>
        <v>0</v>
      </c>
      <c r="N38" s="48">
        <f t="shared" si="4"/>
        <v>408.1274816841676</v>
      </c>
      <c r="P38" s="45"/>
    </row>
    <row r="39" spans="1:16" s="14" customFormat="1" ht="12.75">
      <c r="A39" s="33" t="s">
        <v>492</v>
      </c>
      <c r="B39" s="34" t="s">
        <v>369</v>
      </c>
      <c r="C39" s="35">
        <v>6516</v>
      </c>
      <c r="D39" s="36">
        <v>16047375</v>
      </c>
      <c r="E39" s="37">
        <v>854500</v>
      </c>
      <c r="F39" s="38">
        <f t="shared" si="5"/>
        <v>122369.45055588063</v>
      </c>
      <c r="G39" s="39">
        <f t="shared" si="0"/>
        <v>0.0056221619044640484</v>
      </c>
      <c r="H39" s="40">
        <f t="shared" si="6"/>
        <v>18.779842012873026</v>
      </c>
      <c r="I39" s="40">
        <f t="shared" si="7"/>
        <v>57209.450555880634</v>
      </c>
      <c r="J39" s="40">
        <f t="shared" si="8"/>
        <v>57209.450555880634</v>
      </c>
      <c r="K39" s="40">
        <f t="shared" si="1"/>
        <v>0.006658645826705893</v>
      </c>
      <c r="L39" s="46">
        <f t="shared" si="2"/>
        <v>302254.1660805431</v>
      </c>
      <c r="M39" s="47">
        <f t="shared" si="3"/>
        <v>116128.77947976961</v>
      </c>
      <c r="N39" s="48">
        <f t="shared" si="4"/>
        <v>418382.9455603127</v>
      </c>
      <c r="P39" s="45"/>
    </row>
    <row r="40" spans="1:16" s="14" customFormat="1" ht="12.75">
      <c r="A40" s="33" t="s">
        <v>484</v>
      </c>
      <c r="B40" s="34" t="s">
        <v>156</v>
      </c>
      <c r="C40" s="35">
        <v>3195</v>
      </c>
      <c r="D40" s="36">
        <v>7806849.4</v>
      </c>
      <c r="E40" s="37">
        <v>622600</v>
      </c>
      <c r="F40" s="38">
        <f t="shared" si="5"/>
        <v>40062.453955991004</v>
      </c>
      <c r="G40" s="39">
        <f t="shared" si="0"/>
        <v>0.0018406358891663221</v>
      </c>
      <c r="H40" s="40">
        <f t="shared" si="6"/>
        <v>12.539109219402507</v>
      </c>
      <c r="I40" s="40">
        <f t="shared" si="7"/>
        <v>8112.453955991009</v>
      </c>
      <c r="J40" s="40">
        <f t="shared" si="8"/>
        <v>8112.453955991009</v>
      </c>
      <c r="K40" s="40">
        <f t="shared" si="1"/>
        <v>0.000944213886928349</v>
      </c>
      <c r="L40" s="46">
        <f t="shared" si="2"/>
        <v>98954.79269213977</v>
      </c>
      <c r="M40" s="47">
        <f t="shared" si="3"/>
        <v>16467.373263353704</v>
      </c>
      <c r="N40" s="48">
        <f t="shared" si="4"/>
        <v>115422.16595549347</v>
      </c>
      <c r="P40" s="45"/>
    </row>
    <row r="41" spans="1:16" s="14" customFormat="1" ht="12.75">
      <c r="A41" s="33" t="s">
        <v>492</v>
      </c>
      <c r="B41" s="34" t="s">
        <v>370</v>
      </c>
      <c r="C41" s="35">
        <v>953</v>
      </c>
      <c r="D41" s="36">
        <v>983402</v>
      </c>
      <c r="E41" s="37">
        <v>67300</v>
      </c>
      <c r="F41" s="38">
        <f t="shared" si="5"/>
        <v>13925.439910846953</v>
      </c>
      <c r="G41" s="39">
        <f t="shared" si="0"/>
        <v>0.0006397926722234889</v>
      </c>
      <c r="H41" s="40">
        <f t="shared" si="6"/>
        <v>14.61221396731055</v>
      </c>
      <c r="I41" s="40">
        <f t="shared" si="7"/>
        <v>4395.439910846954</v>
      </c>
      <c r="J41" s="40">
        <f t="shared" si="8"/>
        <v>4395.439910846954</v>
      </c>
      <c r="K41" s="40">
        <f t="shared" si="1"/>
        <v>0.0005115881613005482</v>
      </c>
      <c r="L41" s="46">
        <f t="shared" si="2"/>
        <v>34396.0212981073</v>
      </c>
      <c r="M41" s="47">
        <f t="shared" si="3"/>
        <v>8922.250907212318</v>
      </c>
      <c r="N41" s="48">
        <f t="shared" si="4"/>
        <v>43318.27220531962</v>
      </c>
      <c r="P41" s="45"/>
    </row>
    <row r="42" spans="1:16" s="14" customFormat="1" ht="12.75">
      <c r="A42" s="33" t="s">
        <v>484</v>
      </c>
      <c r="B42" s="34" t="s">
        <v>157</v>
      </c>
      <c r="C42" s="35">
        <v>2731</v>
      </c>
      <c r="D42" s="36">
        <v>2467101.81</v>
      </c>
      <c r="E42" s="37">
        <v>204900</v>
      </c>
      <c r="F42" s="38">
        <f t="shared" si="5"/>
        <v>32882.65028360176</v>
      </c>
      <c r="G42" s="39">
        <f t="shared" si="0"/>
        <v>0.0015107658235161987</v>
      </c>
      <c r="H42" s="40">
        <f t="shared" si="6"/>
        <v>12.040516398243046</v>
      </c>
      <c r="I42" s="40">
        <f t="shared" si="7"/>
        <v>5572.650283601758</v>
      </c>
      <c r="J42" s="40">
        <f t="shared" si="8"/>
        <v>5572.650283601758</v>
      </c>
      <c r="K42" s="40">
        <f t="shared" si="1"/>
        <v>0.0006486044559779827</v>
      </c>
      <c r="L42" s="46">
        <f t="shared" si="2"/>
        <v>81220.5823826064</v>
      </c>
      <c r="M42" s="47">
        <f t="shared" si="3"/>
        <v>11311.856163871918</v>
      </c>
      <c r="N42" s="48">
        <f t="shared" si="4"/>
        <v>92532.43854647831</v>
      </c>
      <c r="P42" s="45"/>
    </row>
    <row r="43" spans="1:16" s="14" customFormat="1" ht="12.75">
      <c r="A43" s="33" t="s">
        <v>494</v>
      </c>
      <c r="B43" s="34" t="s">
        <v>438</v>
      </c>
      <c r="C43" s="35">
        <v>7677</v>
      </c>
      <c r="D43" s="36">
        <v>10515133</v>
      </c>
      <c r="E43" s="37">
        <v>614450</v>
      </c>
      <c r="F43" s="38">
        <f t="shared" si="5"/>
        <v>131377.12757913582</v>
      </c>
      <c r="G43" s="39">
        <f t="shared" si="0"/>
        <v>0.006036012080123171</v>
      </c>
      <c r="H43" s="40">
        <f t="shared" si="6"/>
        <v>17.113081617706893</v>
      </c>
      <c r="I43" s="40">
        <f t="shared" si="7"/>
        <v>54607.12757913582</v>
      </c>
      <c r="J43" s="40">
        <f t="shared" si="8"/>
        <v>54607.12757913582</v>
      </c>
      <c r="K43" s="40">
        <f t="shared" si="1"/>
        <v>0.006355759732529596</v>
      </c>
      <c r="L43" s="46">
        <f t="shared" si="2"/>
        <v>324503.24781310814</v>
      </c>
      <c r="M43" s="47">
        <f t="shared" si="3"/>
        <v>110846.35519208395</v>
      </c>
      <c r="N43" s="48">
        <f t="shared" si="4"/>
        <v>435349.6030051921</v>
      </c>
      <c r="P43" s="45"/>
    </row>
    <row r="44" spans="1:16" s="14" customFormat="1" ht="12.75">
      <c r="A44" s="33" t="s">
        <v>487</v>
      </c>
      <c r="B44" s="34" t="s">
        <v>217</v>
      </c>
      <c r="C44" s="35">
        <v>2636</v>
      </c>
      <c r="D44" s="36">
        <v>5693049.899999999</v>
      </c>
      <c r="E44" s="37">
        <v>451900</v>
      </c>
      <c r="F44" s="38">
        <f t="shared" si="5"/>
        <v>33208.40791414029</v>
      </c>
      <c r="G44" s="39">
        <f t="shared" si="0"/>
        <v>0.0015257324849842573</v>
      </c>
      <c r="H44" s="40">
        <f t="shared" si="6"/>
        <v>12.59803031644169</v>
      </c>
      <c r="I44" s="40">
        <f t="shared" si="7"/>
        <v>6848.407914140295</v>
      </c>
      <c r="J44" s="40">
        <f t="shared" si="8"/>
        <v>6848.407914140295</v>
      </c>
      <c r="K44" s="40">
        <f t="shared" si="1"/>
        <v>0.0007970907312337838</v>
      </c>
      <c r="L44" s="46">
        <f t="shared" si="2"/>
        <v>82025.20805114968</v>
      </c>
      <c r="M44" s="47">
        <f t="shared" si="3"/>
        <v>13901.501320518411</v>
      </c>
      <c r="N44" s="48">
        <f t="shared" si="4"/>
        <v>95926.70937166808</v>
      </c>
      <c r="P44" s="45"/>
    </row>
    <row r="45" spans="1:16" s="14" customFormat="1" ht="12.75">
      <c r="A45" s="33" t="s">
        <v>494</v>
      </c>
      <c r="B45" s="34" t="s">
        <v>439</v>
      </c>
      <c r="C45" s="35">
        <v>22105</v>
      </c>
      <c r="D45" s="36">
        <v>43637584.2586</v>
      </c>
      <c r="E45" s="37">
        <v>2288700</v>
      </c>
      <c r="F45" s="38">
        <f t="shared" si="5"/>
        <v>421465.81030119845</v>
      </c>
      <c r="G45" s="39">
        <f t="shared" si="0"/>
        <v>0.019363893618427278</v>
      </c>
      <c r="H45" s="40">
        <f t="shared" si="6"/>
        <v>19.06653744859527</v>
      </c>
      <c r="I45" s="40">
        <f t="shared" si="7"/>
        <v>200415.81030119845</v>
      </c>
      <c r="J45" s="40">
        <f t="shared" si="8"/>
        <v>200415.81030119845</v>
      </c>
      <c r="K45" s="40">
        <f t="shared" si="1"/>
        <v>0.02332652884971258</v>
      </c>
      <c r="L45" s="46">
        <f t="shared" si="2"/>
        <v>1041026.1421078778</v>
      </c>
      <c r="M45" s="47">
        <f t="shared" si="3"/>
        <v>406821.6564323365</v>
      </c>
      <c r="N45" s="48">
        <f t="shared" si="4"/>
        <v>1447847.7985402143</v>
      </c>
      <c r="P45" s="45"/>
    </row>
    <row r="46" spans="1:16" s="14" customFormat="1" ht="12.75">
      <c r="A46" s="33" t="s">
        <v>491</v>
      </c>
      <c r="B46" s="34" t="s">
        <v>340</v>
      </c>
      <c r="C46" s="35">
        <v>862</v>
      </c>
      <c r="D46" s="36">
        <v>1317315.35</v>
      </c>
      <c r="E46" s="37">
        <v>68750</v>
      </c>
      <c r="F46" s="38">
        <f t="shared" si="5"/>
        <v>16516.73937018182</v>
      </c>
      <c r="G46" s="39">
        <f t="shared" si="0"/>
        <v>0.0007588477553112233</v>
      </c>
      <c r="H46" s="40">
        <f t="shared" si="6"/>
        <v>19.160950545454547</v>
      </c>
      <c r="I46" s="40">
        <f t="shared" si="7"/>
        <v>7896.739370181819</v>
      </c>
      <c r="J46" s="40">
        <f t="shared" si="8"/>
        <v>7896.739370181819</v>
      </c>
      <c r="K46" s="40">
        <f t="shared" si="1"/>
        <v>0.0009191067234684422</v>
      </c>
      <c r="L46" s="46">
        <f t="shared" si="2"/>
        <v>40796.56533575954</v>
      </c>
      <c r="M46" s="47">
        <f t="shared" si="3"/>
        <v>16029.496805485325</v>
      </c>
      <c r="N46" s="48">
        <f t="shared" si="4"/>
        <v>56826.06214124486</v>
      </c>
      <c r="P46" s="45"/>
    </row>
    <row r="47" spans="1:16" s="14" customFormat="1" ht="12.75">
      <c r="A47" s="49" t="s">
        <v>480</v>
      </c>
      <c r="B47" s="34" t="s">
        <v>17</v>
      </c>
      <c r="C47" s="35">
        <v>697</v>
      </c>
      <c r="D47" s="36">
        <v>589553.08</v>
      </c>
      <c r="E47" s="37">
        <v>36150</v>
      </c>
      <c r="F47" s="38">
        <f t="shared" si="5"/>
        <v>11367.040021023513</v>
      </c>
      <c r="G47" s="39">
        <f t="shared" si="0"/>
        <v>0.0005222491322990209</v>
      </c>
      <c r="H47" s="40">
        <f t="shared" si="6"/>
        <v>16.308522268326417</v>
      </c>
      <c r="I47" s="40">
        <f t="shared" si="7"/>
        <v>4397.040021023513</v>
      </c>
      <c r="J47" s="40">
        <f t="shared" si="8"/>
        <v>4397.040021023513</v>
      </c>
      <c r="K47" s="40">
        <f t="shared" si="1"/>
        <v>0.0005117743991833785</v>
      </c>
      <c r="L47" s="46">
        <f t="shared" si="2"/>
        <v>28076.73963355482</v>
      </c>
      <c r="M47" s="47">
        <f t="shared" si="3"/>
        <v>8925.498951722995</v>
      </c>
      <c r="N47" s="48">
        <f t="shared" si="4"/>
        <v>37002.23858527781</v>
      </c>
      <c r="P47" s="45"/>
    </row>
    <row r="48" spans="1:16" s="14" customFormat="1" ht="12.75">
      <c r="A48" s="33" t="s">
        <v>483</v>
      </c>
      <c r="B48" s="34" t="s">
        <v>120</v>
      </c>
      <c r="C48" s="35">
        <v>2622</v>
      </c>
      <c r="D48" s="36">
        <v>6216595</v>
      </c>
      <c r="E48" s="37">
        <v>680800</v>
      </c>
      <c r="F48" s="38">
        <f t="shared" si="5"/>
        <v>23942.291554054053</v>
      </c>
      <c r="G48" s="39">
        <f t="shared" si="0"/>
        <v>0.0011000085304730927</v>
      </c>
      <c r="H48" s="40">
        <f t="shared" si="6"/>
        <v>9.13130875440658</v>
      </c>
      <c r="I48" s="40">
        <f t="shared" si="7"/>
        <v>-2277.708445945946</v>
      </c>
      <c r="J48" s="40">
        <f t="shared" si="8"/>
        <v>0</v>
      </c>
      <c r="K48" s="40">
        <f t="shared" si="1"/>
        <v>0</v>
      </c>
      <c r="L48" s="46">
        <f t="shared" si="2"/>
        <v>59137.77772846321</v>
      </c>
      <c r="M48" s="47">
        <f t="shared" si="3"/>
        <v>0</v>
      </c>
      <c r="N48" s="48">
        <f t="shared" si="4"/>
        <v>59137.77772846321</v>
      </c>
      <c r="P48" s="45"/>
    </row>
    <row r="49" spans="1:16" s="14" customFormat="1" ht="12.75">
      <c r="A49" s="33" t="s">
        <v>486</v>
      </c>
      <c r="B49" s="34" t="s">
        <v>200</v>
      </c>
      <c r="C49" s="35">
        <v>3073</v>
      </c>
      <c r="D49" s="36">
        <v>8677274</v>
      </c>
      <c r="E49" s="37">
        <v>981250</v>
      </c>
      <c r="F49" s="38">
        <f t="shared" si="5"/>
        <v>27174.790320509554</v>
      </c>
      <c r="G49" s="39">
        <f t="shared" si="0"/>
        <v>0.0012485229786334533</v>
      </c>
      <c r="H49" s="40">
        <f t="shared" si="6"/>
        <v>8.84308178343949</v>
      </c>
      <c r="I49" s="40">
        <f t="shared" si="7"/>
        <v>-3555.2096794904446</v>
      </c>
      <c r="J49" s="40">
        <f t="shared" si="8"/>
        <v>0</v>
      </c>
      <c r="K49" s="40">
        <f t="shared" si="1"/>
        <v>0</v>
      </c>
      <c r="L49" s="46">
        <f t="shared" si="2"/>
        <v>67122.09256009043</v>
      </c>
      <c r="M49" s="47">
        <f t="shared" si="3"/>
        <v>0</v>
      </c>
      <c r="N49" s="48">
        <f t="shared" si="4"/>
        <v>67122.09256009043</v>
      </c>
      <c r="P49" s="45"/>
    </row>
    <row r="50" spans="1:16" s="14" customFormat="1" ht="12.75">
      <c r="A50" s="33" t="s">
        <v>486</v>
      </c>
      <c r="B50" s="34" t="s">
        <v>201</v>
      </c>
      <c r="C50" s="35">
        <v>2034</v>
      </c>
      <c r="D50" s="36">
        <v>6751292</v>
      </c>
      <c r="E50" s="37">
        <v>762250</v>
      </c>
      <c r="F50" s="38">
        <f t="shared" si="5"/>
        <v>18015.25474319449</v>
      </c>
      <c r="G50" s="39">
        <f t="shared" si="0"/>
        <v>0.0008276957889105758</v>
      </c>
      <c r="H50" s="40">
        <f t="shared" si="6"/>
        <v>8.857057395867498</v>
      </c>
      <c r="I50" s="40">
        <f t="shared" si="7"/>
        <v>-2324.745256805509</v>
      </c>
      <c r="J50" s="40">
        <f t="shared" si="8"/>
        <v>0</v>
      </c>
      <c r="K50" s="40">
        <f t="shared" si="1"/>
        <v>0</v>
      </c>
      <c r="L50" s="46">
        <f t="shared" si="2"/>
        <v>44497.91818462262</v>
      </c>
      <c r="M50" s="47">
        <f t="shared" si="3"/>
        <v>0</v>
      </c>
      <c r="N50" s="48">
        <f t="shared" si="4"/>
        <v>44497.91818462262</v>
      </c>
      <c r="P50" s="45"/>
    </row>
    <row r="51" spans="1:16" s="14" customFormat="1" ht="12.75">
      <c r="A51" s="33" t="s">
        <v>490</v>
      </c>
      <c r="B51" s="34" t="s">
        <v>330</v>
      </c>
      <c r="C51" s="35">
        <v>3126</v>
      </c>
      <c r="D51" s="36">
        <v>3323195</v>
      </c>
      <c r="E51" s="37">
        <v>236100</v>
      </c>
      <c r="F51" s="38">
        <f t="shared" si="5"/>
        <v>43999.6085133418</v>
      </c>
      <c r="G51" s="39">
        <f t="shared" si="0"/>
        <v>0.0020215251573927613</v>
      </c>
      <c r="H51" s="40">
        <f t="shared" si="6"/>
        <v>14.07537060567556</v>
      </c>
      <c r="I51" s="40">
        <f t="shared" si="7"/>
        <v>12739.608513341804</v>
      </c>
      <c r="J51" s="40">
        <f t="shared" si="8"/>
        <v>12739.608513341804</v>
      </c>
      <c r="K51" s="40">
        <f t="shared" si="1"/>
        <v>0.0014827714693461714</v>
      </c>
      <c r="L51" s="46">
        <f t="shared" si="2"/>
        <v>108679.6166744036</v>
      </c>
      <c r="M51" s="47">
        <f t="shared" si="3"/>
        <v>25859.978960283734</v>
      </c>
      <c r="N51" s="48">
        <f t="shared" si="4"/>
        <v>134539.59563468734</v>
      </c>
      <c r="P51" s="45"/>
    </row>
    <row r="52" spans="1:16" s="14" customFormat="1" ht="12.75">
      <c r="A52" s="33" t="s">
        <v>490</v>
      </c>
      <c r="B52" s="34" t="s">
        <v>331</v>
      </c>
      <c r="C52" s="35">
        <v>2961</v>
      </c>
      <c r="D52" s="36">
        <v>3883419</v>
      </c>
      <c r="E52" s="37">
        <v>264450</v>
      </c>
      <c r="F52" s="38">
        <f t="shared" si="5"/>
        <v>43481.957492909816</v>
      </c>
      <c r="G52" s="39">
        <f t="shared" si="0"/>
        <v>0.0019977421148632806</v>
      </c>
      <c r="H52" s="40">
        <f t="shared" si="6"/>
        <v>14.684889393079978</v>
      </c>
      <c r="I52" s="40">
        <f t="shared" si="7"/>
        <v>13871.957492909814</v>
      </c>
      <c r="J52" s="40">
        <f t="shared" si="8"/>
        <v>13871.957492909814</v>
      </c>
      <c r="K52" s="40">
        <f t="shared" si="1"/>
        <v>0.0016145663167693334</v>
      </c>
      <c r="L52" s="46">
        <f t="shared" si="2"/>
        <v>107401.01178739412</v>
      </c>
      <c r="M52" s="47">
        <f t="shared" si="3"/>
        <v>28158.520611438937</v>
      </c>
      <c r="N52" s="48">
        <f t="shared" si="4"/>
        <v>135559.53239883305</v>
      </c>
      <c r="P52" s="45"/>
    </row>
    <row r="53" spans="1:16" s="14" customFormat="1" ht="12.75">
      <c r="A53" s="33" t="s">
        <v>489</v>
      </c>
      <c r="B53" s="34" t="s">
        <v>312</v>
      </c>
      <c r="C53" s="35">
        <v>113</v>
      </c>
      <c r="D53" s="36">
        <v>316554</v>
      </c>
      <c r="E53" s="37">
        <v>83650</v>
      </c>
      <c r="F53" s="38">
        <f t="shared" si="5"/>
        <v>427.62225941422594</v>
      </c>
      <c r="G53" s="39">
        <f t="shared" si="0"/>
        <v>1.964674651604839E-05</v>
      </c>
      <c r="H53" s="40">
        <f t="shared" si="6"/>
        <v>3.7842677824267783</v>
      </c>
      <c r="I53" s="40">
        <f t="shared" si="7"/>
        <v>-702.3777405857741</v>
      </c>
      <c r="J53" s="40">
        <f t="shared" si="8"/>
        <v>0</v>
      </c>
      <c r="K53" s="40">
        <f t="shared" si="1"/>
        <v>0</v>
      </c>
      <c r="L53" s="46">
        <f t="shared" si="2"/>
        <v>1056.2326530811836</v>
      </c>
      <c r="M53" s="47">
        <f t="shared" si="3"/>
        <v>0</v>
      </c>
      <c r="N53" s="48">
        <f t="shared" si="4"/>
        <v>1056.2326530811836</v>
      </c>
      <c r="P53" s="45"/>
    </row>
    <row r="54" spans="1:16" s="14" customFormat="1" ht="12.75">
      <c r="A54" s="33" t="s">
        <v>488</v>
      </c>
      <c r="B54" s="34" t="s">
        <v>254</v>
      </c>
      <c r="C54" s="35">
        <v>1325</v>
      </c>
      <c r="D54" s="36">
        <v>1077832.9094</v>
      </c>
      <c r="E54" s="37">
        <v>62500</v>
      </c>
      <c r="F54" s="38">
        <f t="shared" si="5"/>
        <v>22850.05767928</v>
      </c>
      <c r="G54" s="39">
        <f t="shared" si="0"/>
        <v>0.001049826759993412</v>
      </c>
      <c r="H54" s="40">
        <f t="shared" si="6"/>
        <v>17.2453265504</v>
      </c>
      <c r="I54" s="40">
        <f t="shared" si="7"/>
        <v>9600.057679280002</v>
      </c>
      <c r="J54" s="40">
        <f t="shared" si="8"/>
        <v>9600.057679280002</v>
      </c>
      <c r="K54" s="40">
        <f t="shared" si="1"/>
        <v>0.001117357069175748</v>
      </c>
      <c r="L54" s="46">
        <f t="shared" si="2"/>
        <v>56439.94556949641</v>
      </c>
      <c r="M54" s="47">
        <f t="shared" si="3"/>
        <v>19487.04227007438</v>
      </c>
      <c r="N54" s="48">
        <f t="shared" si="4"/>
        <v>75926.9878395708</v>
      </c>
      <c r="P54" s="45"/>
    </row>
    <row r="55" spans="1:16" s="14" customFormat="1" ht="12.75">
      <c r="A55" s="33" t="s">
        <v>488</v>
      </c>
      <c r="B55" s="34" t="s">
        <v>255</v>
      </c>
      <c r="C55" s="35">
        <v>1473</v>
      </c>
      <c r="D55" s="36">
        <v>1637711.2</v>
      </c>
      <c r="E55" s="37">
        <v>110750</v>
      </c>
      <c r="F55" s="38">
        <f t="shared" si="5"/>
        <v>21781.92864650113</v>
      </c>
      <c r="G55" s="39">
        <f t="shared" si="0"/>
        <v>0.0010007524662880637</v>
      </c>
      <c r="H55" s="40">
        <f t="shared" si="6"/>
        <v>14.787460045146727</v>
      </c>
      <c r="I55" s="40">
        <f t="shared" si="7"/>
        <v>7051.928646501128</v>
      </c>
      <c r="J55" s="40">
        <f t="shared" si="8"/>
        <v>7051.928646501128</v>
      </c>
      <c r="K55" s="40">
        <f t="shared" si="1"/>
        <v>0.0008207786440176845</v>
      </c>
      <c r="L55" s="46">
        <f t="shared" si="2"/>
        <v>53801.65269000388</v>
      </c>
      <c r="M55" s="47">
        <f t="shared" si="3"/>
        <v>14314.625621105892</v>
      </c>
      <c r="N55" s="48">
        <f t="shared" si="4"/>
        <v>68116.27831110977</v>
      </c>
      <c r="P55" s="45"/>
    </row>
    <row r="56" spans="1:16" s="14" customFormat="1" ht="12.75">
      <c r="A56" s="33" t="s">
        <v>486</v>
      </c>
      <c r="B56" s="34" t="s">
        <v>202</v>
      </c>
      <c r="C56" s="35">
        <v>787</v>
      </c>
      <c r="D56" s="36">
        <v>2181409</v>
      </c>
      <c r="E56" s="37">
        <v>195600</v>
      </c>
      <c r="F56" s="38">
        <f t="shared" si="5"/>
        <v>8776.937029652352</v>
      </c>
      <c r="G56" s="39">
        <f t="shared" si="0"/>
        <v>0.0004032490199296718</v>
      </c>
      <c r="H56" s="40">
        <f t="shared" si="6"/>
        <v>11.152397750511247</v>
      </c>
      <c r="I56" s="40">
        <f t="shared" si="7"/>
        <v>906.937029652351</v>
      </c>
      <c r="J56" s="40">
        <f t="shared" si="8"/>
        <v>906.937029652351</v>
      </c>
      <c r="K56" s="40">
        <f t="shared" si="1"/>
        <v>0.00010555900133459529</v>
      </c>
      <c r="L56" s="46">
        <f t="shared" si="2"/>
        <v>21679.150887643857</v>
      </c>
      <c r="M56" s="47">
        <f t="shared" si="3"/>
        <v>1840.9806298639417</v>
      </c>
      <c r="N56" s="48">
        <f t="shared" si="4"/>
        <v>23520.131517507798</v>
      </c>
      <c r="P56" s="45"/>
    </row>
    <row r="57" spans="1:16" s="14" customFormat="1" ht="12.75">
      <c r="A57" s="33" t="s">
        <v>488</v>
      </c>
      <c r="B57" s="34" t="s">
        <v>256</v>
      </c>
      <c r="C57" s="35">
        <v>9171</v>
      </c>
      <c r="D57" s="36">
        <v>14959569.765999999</v>
      </c>
      <c r="E57" s="37">
        <v>721000</v>
      </c>
      <c r="F57" s="38">
        <f t="shared" si="5"/>
        <v>190283.23761995282</v>
      </c>
      <c r="G57" s="39">
        <f t="shared" si="0"/>
        <v>0.008742403963940722</v>
      </c>
      <c r="H57" s="40">
        <f t="shared" si="6"/>
        <v>20.748363059639388</v>
      </c>
      <c r="I57" s="40">
        <f t="shared" si="7"/>
        <v>98573.23761995282</v>
      </c>
      <c r="J57" s="40">
        <f t="shared" si="8"/>
        <v>98573.23761995282</v>
      </c>
      <c r="K57" s="40">
        <f t="shared" si="1"/>
        <v>0.011473004388704423</v>
      </c>
      <c r="L57" s="46">
        <f t="shared" si="2"/>
        <v>470002.1209922868</v>
      </c>
      <c r="M57" s="47">
        <f t="shared" si="3"/>
        <v>200092.63614572084</v>
      </c>
      <c r="N57" s="48">
        <f t="shared" si="4"/>
        <v>670094.7571380076</v>
      </c>
      <c r="P57" s="45"/>
    </row>
    <row r="58" spans="1:16" s="14" customFormat="1" ht="12.75">
      <c r="A58" s="49" t="s">
        <v>480</v>
      </c>
      <c r="B58" s="34" t="s">
        <v>18</v>
      </c>
      <c r="C58" s="35">
        <v>578</v>
      </c>
      <c r="D58" s="36">
        <v>551336.58</v>
      </c>
      <c r="E58" s="37">
        <v>36900</v>
      </c>
      <c r="F58" s="38">
        <f t="shared" si="5"/>
        <v>8636.112282926828</v>
      </c>
      <c r="G58" s="39">
        <f t="shared" si="0"/>
        <v>0.0003967789449015545</v>
      </c>
      <c r="H58" s="40">
        <f t="shared" si="6"/>
        <v>14.941370731707316</v>
      </c>
      <c r="I58" s="40">
        <f t="shared" si="7"/>
        <v>2856.112282926829</v>
      </c>
      <c r="J58" s="40">
        <f t="shared" si="8"/>
        <v>2856.112282926829</v>
      </c>
      <c r="K58" s="40">
        <f t="shared" si="1"/>
        <v>0.00033242479954842535</v>
      </c>
      <c r="L58" s="46">
        <f t="shared" si="2"/>
        <v>21331.311895218296</v>
      </c>
      <c r="M58" s="47">
        <f t="shared" si="3"/>
        <v>5797.588165079442</v>
      </c>
      <c r="N58" s="48">
        <f t="shared" si="4"/>
        <v>27128.90006029774</v>
      </c>
      <c r="P58" s="45"/>
    </row>
    <row r="59" spans="1:16" s="14" customFormat="1" ht="12.75">
      <c r="A59" s="33" t="s">
        <v>481</v>
      </c>
      <c r="B59" s="34" t="s">
        <v>74</v>
      </c>
      <c r="C59" s="35">
        <v>5222</v>
      </c>
      <c r="D59" s="36">
        <v>14320169.5655</v>
      </c>
      <c r="E59" s="37">
        <v>996400</v>
      </c>
      <c r="F59" s="38">
        <f t="shared" si="5"/>
        <v>75050.1058521086</v>
      </c>
      <c r="G59" s="39">
        <f t="shared" si="0"/>
        <v>0.003448114248539806</v>
      </c>
      <c r="H59" s="40">
        <f t="shared" si="6"/>
        <v>14.371908435869129</v>
      </c>
      <c r="I59" s="40">
        <f t="shared" si="7"/>
        <v>22830.10585210859</v>
      </c>
      <c r="J59" s="40">
        <f t="shared" si="8"/>
        <v>22830.10585210859</v>
      </c>
      <c r="K59" s="40">
        <f t="shared" si="1"/>
        <v>0.0026572111351936514</v>
      </c>
      <c r="L59" s="46">
        <f t="shared" si="2"/>
        <v>185374.75698010682</v>
      </c>
      <c r="M59" s="47">
        <f t="shared" si="3"/>
        <v>46342.5588296756</v>
      </c>
      <c r="N59" s="48">
        <f t="shared" si="4"/>
        <v>231717.31580978242</v>
      </c>
      <c r="P59" s="45"/>
    </row>
    <row r="60" spans="1:16" s="14" customFormat="1" ht="12.75">
      <c r="A60" s="33" t="s">
        <v>491</v>
      </c>
      <c r="B60" s="34" t="s">
        <v>341</v>
      </c>
      <c r="C60" s="35">
        <v>66</v>
      </c>
      <c r="D60" s="36">
        <v>221141.27</v>
      </c>
      <c r="E60" s="37">
        <v>13200</v>
      </c>
      <c r="F60" s="38">
        <f t="shared" si="5"/>
        <v>1105.70635</v>
      </c>
      <c r="G60" s="39">
        <f t="shared" si="0"/>
        <v>5.080075206887697E-05</v>
      </c>
      <c r="H60" s="40">
        <f t="shared" si="6"/>
        <v>16.753126515151514</v>
      </c>
      <c r="I60" s="40">
        <f t="shared" si="7"/>
        <v>445.70634999999993</v>
      </c>
      <c r="J60" s="40">
        <f t="shared" si="8"/>
        <v>445.70634999999993</v>
      </c>
      <c r="K60" s="40">
        <f t="shared" si="1"/>
        <v>5.187605716410349E-05</v>
      </c>
      <c r="L60" s="46">
        <f t="shared" si="2"/>
        <v>2731.109351484707</v>
      </c>
      <c r="M60" s="47">
        <f t="shared" si="3"/>
        <v>904.7339893839026</v>
      </c>
      <c r="N60" s="48">
        <f t="shared" si="4"/>
        <v>3635.8433408686096</v>
      </c>
      <c r="P60" s="45"/>
    </row>
    <row r="61" spans="1:16" s="14" customFormat="1" ht="12.75">
      <c r="A61" s="33" t="s">
        <v>486</v>
      </c>
      <c r="B61" s="34" t="s">
        <v>203</v>
      </c>
      <c r="C61" s="35">
        <v>2709</v>
      </c>
      <c r="D61" s="36">
        <v>6346746.97</v>
      </c>
      <c r="E61" s="37">
        <v>990350</v>
      </c>
      <c r="F61" s="38">
        <f t="shared" si="5"/>
        <v>17360.86993661837</v>
      </c>
      <c r="G61" s="39">
        <f t="shared" si="0"/>
        <v>0.0007976306271101451</v>
      </c>
      <c r="H61" s="40">
        <f t="shared" si="6"/>
        <v>6.40858986216994</v>
      </c>
      <c r="I61" s="40">
        <f t="shared" si="7"/>
        <v>-9729.130063381632</v>
      </c>
      <c r="J61" s="40">
        <f t="shared" si="8"/>
        <v>0</v>
      </c>
      <c r="K61" s="40">
        <f t="shared" si="1"/>
        <v>0</v>
      </c>
      <c r="L61" s="46">
        <f t="shared" si="2"/>
        <v>42881.57903208943</v>
      </c>
      <c r="M61" s="47">
        <f t="shared" si="3"/>
        <v>0</v>
      </c>
      <c r="N61" s="48">
        <f t="shared" si="4"/>
        <v>42881.57903208943</v>
      </c>
      <c r="P61" s="45"/>
    </row>
    <row r="62" spans="1:16" s="14" customFormat="1" ht="12.75">
      <c r="A62" s="33" t="s">
        <v>483</v>
      </c>
      <c r="B62" s="34" t="s">
        <v>121</v>
      </c>
      <c r="C62" s="35">
        <v>823</v>
      </c>
      <c r="D62" s="36">
        <v>2402817.84</v>
      </c>
      <c r="E62" s="37">
        <v>354050</v>
      </c>
      <c r="F62" s="38">
        <f t="shared" si="5"/>
        <v>5585.4231953678855</v>
      </c>
      <c r="G62" s="39">
        <f t="shared" si="0"/>
        <v>0.0002566175901473647</v>
      </c>
      <c r="H62" s="40">
        <f t="shared" si="6"/>
        <v>6.786662448806665</v>
      </c>
      <c r="I62" s="40">
        <f t="shared" si="7"/>
        <v>-2644.5768046321145</v>
      </c>
      <c r="J62" s="40">
        <f t="shared" si="8"/>
        <v>0</v>
      </c>
      <c r="K62" s="40">
        <f t="shared" si="1"/>
        <v>0</v>
      </c>
      <c r="L62" s="46">
        <f t="shared" si="2"/>
        <v>13796.069382136431</v>
      </c>
      <c r="M62" s="47">
        <f t="shared" si="3"/>
        <v>0</v>
      </c>
      <c r="N62" s="48">
        <f t="shared" si="4"/>
        <v>13796.069382136431</v>
      </c>
      <c r="P62" s="45"/>
    </row>
    <row r="63" spans="1:16" s="14" customFormat="1" ht="12.75">
      <c r="A63" s="33" t="s">
        <v>492</v>
      </c>
      <c r="B63" s="34" t="s">
        <v>371</v>
      </c>
      <c r="C63" s="35">
        <v>1093</v>
      </c>
      <c r="D63" s="36">
        <v>1114493.51</v>
      </c>
      <c r="E63" s="37">
        <v>70850</v>
      </c>
      <c r="F63" s="38">
        <f t="shared" si="5"/>
        <v>17193.24497431193</v>
      </c>
      <c r="G63" s="39">
        <f t="shared" si="0"/>
        <v>0.0007899292386260469</v>
      </c>
      <c r="H63" s="40">
        <f t="shared" si="6"/>
        <v>15.730324770642202</v>
      </c>
      <c r="I63" s="40">
        <f t="shared" si="7"/>
        <v>6263.244974311927</v>
      </c>
      <c r="J63" s="40">
        <f t="shared" si="8"/>
        <v>6263.244974311927</v>
      </c>
      <c r="K63" s="40">
        <f t="shared" si="1"/>
        <v>0.0007289832292499074</v>
      </c>
      <c r="L63" s="46">
        <f t="shared" si="2"/>
        <v>42467.543151679245</v>
      </c>
      <c r="M63" s="47">
        <f t="shared" si="3"/>
        <v>12713.686067290511</v>
      </c>
      <c r="N63" s="48">
        <f t="shared" si="4"/>
        <v>55181.229218969755</v>
      </c>
      <c r="P63" s="45"/>
    </row>
    <row r="64" spans="1:16" s="14" customFormat="1" ht="12.75">
      <c r="A64" s="33" t="s">
        <v>483</v>
      </c>
      <c r="B64" s="34" t="s">
        <v>122</v>
      </c>
      <c r="C64" s="35">
        <v>916</v>
      </c>
      <c r="D64" s="36">
        <v>2494161.29</v>
      </c>
      <c r="E64" s="37">
        <v>443250</v>
      </c>
      <c r="F64" s="38">
        <f t="shared" si="5"/>
        <v>5154.318650062041</v>
      </c>
      <c r="G64" s="39">
        <f t="shared" si="0"/>
        <v>0.00023681085292292156</v>
      </c>
      <c r="H64" s="40">
        <f t="shared" si="6"/>
        <v>5.626985425831923</v>
      </c>
      <c r="I64" s="40">
        <f t="shared" si="7"/>
        <v>-4005.6813499379587</v>
      </c>
      <c r="J64" s="40">
        <f t="shared" si="8"/>
        <v>0</v>
      </c>
      <c r="K64" s="40">
        <f t="shared" si="1"/>
        <v>0</v>
      </c>
      <c r="L64" s="46">
        <f t="shared" si="2"/>
        <v>12731.23543671109</v>
      </c>
      <c r="M64" s="47">
        <f t="shared" si="3"/>
        <v>0</v>
      </c>
      <c r="N64" s="48">
        <f t="shared" si="4"/>
        <v>12731.23543671109</v>
      </c>
      <c r="P64" s="45"/>
    </row>
    <row r="65" spans="1:16" s="14" customFormat="1" ht="12.75">
      <c r="A65" s="33" t="s">
        <v>487</v>
      </c>
      <c r="B65" s="34" t="s">
        <v>218</v>
      </c>
      <c r="C65" s="35">
        <v>1648</v>
      </c>
      <c r="D65" s="36">
        <v>3015428</v>
      </c>
      <c r="E65" s="37">
        <v>186250</v>
      </c>
      <c r="F65" s="38">
        <f t="shared" si="5"/>
        <v>26681.47835704698</v>
      </c>
      <c r="G65" s="39">
        <f t="shared" si="0"/>
        <v>0.001225858173689109</v>
      </c>
      <c r="H65" s="40">
        <f t="shared" si="6"/>
        <v>16.19021744966443</v>
      </c>
      <c r="I65" s="40">
        <f t="shared" si="7"/>
        <v>10201.47835704698</v>
      </c>
      <c r="J65" s="40">
        <f t="shared" si="8"/>
        <v>10201.47835704698</v>
      </c>
      <c r="K65" s="40">
        <f t="shared" si="1"/>
        <v>0.001187356820042016</v>
      </c>
      <c r="L65" s="46">
        <f t="shared" si="2"/>
        <v>65903.60546664838</v>
      </c>
      <c r="M65" s="47">
        <f t="shared" si="3"/>
        <v>20707.858911107403</v>
      </c>
      <c r="N65" s="48">
        <f t="shared" si="4"/>
        <v>86611.4643777558</v>
      </c>
      <c r="P65" s="45"/>
    </row>
    <row r="66" spans="1:16" s="14" customFormat="1" ht="12.75">
      <c r="A66" s="33" t="s">
        <v>489</v>
      </c>
      <c r="B66" s="34" t="s">
        <v>313</v>
      </c>
      <c r="C66" s="35">
        <v>1178</v>
      </c>
      <c r="D66" s="36">
        <v>1198210.22</v>
      </c>
      <c r="E66" s="37">
        <v>52600</v>
      </c>
      <c r="F66" s="38">
        <f t="shared" si="5"/>
        <v>26834.441809125477</v>
      </c>
      <c r="G66" s="39">
        <f t="shared" si="0"/>
        <v>0.0012328859513668254</v>
      </c>
      <c r="H66" s="40">
        <f t="shared" si="6"/>
        <v>22.77966197718631</v>
      </c>
      <c r="I66" s="40">
        <f t="shared" si="7"/>
        <v>15054.441809125476</v>
      </c>
      <c r="J66" s="40">
        <f t="shared" si="8"/>
        <v>15054.441809125476</v>
      </c>
      <c r="K66" s="40">
        <f t="shared" si="1"/>
        <v>0.0017521964492178826</v>
      </c>
      <c r="L66" s="46">
        <f t="shared" si="2"/>
        <v>66281.42722231342</v>
      </c>
      <c r="M66" s="47">
        <f t="shared" si="3"/>
        <v>30558.831382855344</v>
      </c>
      <c r="N66" s="48">
        <f t="shared" si="4"/>
        <v>96840.25860516875</v>
      </c>
      <c r="P66" s="45"/>
    </row>
    <row r="67" spans="1:16" s="14" customFormat="1" ht="12.75">
      <c r="A67" s="33" t="s">
        <v>481</v>
      </c>
      <c r="B67" s="34" t="s">
        <v>75</v>
      </c>
      <c r="C67" s="35">
        <v>20827</v>
      </c>
      <c r="D67" s="36">
        <v>39280373</v>
      </c>
      <c r="E67" s="37">
        <v>2252400</v>
      </c>
      <c r="F67" s="38">
        <f t="shared" si="5"/>
        <v>363209.16731974785</v>
      </c>
      <c r="G67" s="39">
        <f t="shared" si="0"/>
        <v>0.016687340954633898</v>
      </c>
      <c r="H67" s="40">
        <f t="shared" si="6"/>
        <v>17.439341591191617</v>
      </c>
      <c r="I67" s="40">
        <f t="shared" si="7"/>
        <v>154939.16731974782</v>
      </c>
      <c r="J67" s="40">
        <f t="shared" si="8"/>
        <v>154939.16731974782</v>
      </c>
      <c r="K67" s="40">
        <f t="shared" si="1"/>
        <v>0.01803347226450293</v>
      </c>
      <c r="L67" s="46">
        <f t="shared" si="2"/>
        <v>897131.4611803913</v>
      </c>
      <c r="M67" s="47">
        <f t="shared" si="3"/>
        <v>314509.1627279159</v>
      </c>
      <c r="N67" s="48">
        <f t="shared" si="4"/>
        <v>1211640.6239083072</v>
      </c>
      <c r="P67" s="45"/>
    </row>
    <row r="68" spans="1:16" s="14" customFormat="1" ht="12.75">
      <c r="A68" s="33" t="s">
        <v>487</v>
      </c>
      <c r="B68" s="34" t="s">
        <v>219</v>
      </c>
      <c r="C68" s="35">
        <v>2014</v>
      </c>
      <c r="D68" s="36">
        <v>2279111</v>
      </c>
      <c r="E68" s="37">
        <v>125450</v>
      </c>
      <c r="F68" s="38">
        <f t="shared" si="5"/>
        <v>36589.31489836588</v>
      </c>
      <c r="G68" s="39">
        <f t="shared" si="0"/>
        <v>0.0016810654243976729</v>
      </c>
      <c r="H68" s="40">
        <f t="shared" si="6"/>
        <v>18.1674850538063</v>
      </c>
      <c r="I68" s="40">
        <f t="shared" si="7"/>
        <v>16449.314898365887</v>
      </c>
      <c r="J68" s="40">
        <f t="shared" si="8"/>
        <v>16449.314898365887</v>
      </c>
      <c r="K68" s="40">
        <f t="shared" si="1"/>
        <v>0.001914546651574446</v>
      </c>
      <c r="L68" s="46">
        <f t="shared" si="2"/>
        <v>90376.09314927584</v>
      </c>
      <c r="M68" s="47">
        <f t="shared" si="3"/>
        <v>33390.267584544476</v>
      </c>
      <c r="N68" s="48">
        <f t="shared" si="4"/>
        <v>123766.36073382031</v>
      </c>
      <c r="P68" s="45"/>
    </row>
    <row r="69" spans="1:16" s="14" customFormat="1" ht="12.75">
      <c r="A69" s="33" t="s">
        <v>483</v>
      </c>
      <c r="B69" s="34" t="s">
        <v>123</v>
      </c>
      <c r="C69" s="35">
        <v>4885</v>
      </c>
      <c r="D69" s="36">
        <v>7054810.22</v>
      </c>
      <c r="E69" s="37">
        <v>427850</v>
      </c>
      <c r="F69" s="38">
        <f t="shared" si="5"/>
        <v>80548.6687500292</v>
      </c>
      <c r="G69" s="39">
        <f t="shared" si="0"/>
        <v>0.003700741115078458</v>
      </c>
      <c r="H69" s="40">
        <f t="shared" si="6"/>
        <v>16.488980296833002</v>
      </c>
      <c r="I69" s="40">
        <f t="shared" si="7"/>
        <v>31698.668750029217</v>
      </c>
      <c r="J69" s="40">
        <f t="shared" si="8"/>
        <v>31698.668750029217</v>
      </c>
      <c r="K69" s="40">
        <f t="shared" si="1"/>
        <v>0.003689429042468201</v>
      </c>
      <c r="L69" s="46">
        <f t="shared" si="2"/>
        <v>198956.28027536313</v>
      </c>
      <c r="M69" s="47">
        <f t="shared" si="3"/>
        <v>64344.748591472344</v>
      </c>
      <c r="N69" s="48">
        <f t="shared" si="4"/>
        <v>263301.02886683546</v>
      </c>
      <c r="P69" s="45"/>
    </row>
    <row r="70" spans="1:16" s="14" customFormat="1" ht="12.75">
      <c r="A70" s="33" t="s">
        <v>488</v>
      </c>
      <c r="B70" s="34" t="s">
        <v>257</v>
      </c>
      <c r="C70" s="35">
        <v>351</v>
      </c>
      <c r="D70" s="36">
        <v>589499.8500000001</v>
      </c>
      <c r="E70" s="37">
        <v>35800</v>
      </c>
      <c r="F70" s="38">
        <f t="shared" si="5"/>
        <v>5779.733166201118</v>
      </c>
      <c r="G70" s="39">
        <f t="shared" si="0"/>
        <v>0.000265544998995844</v>
      </c>
      <c r="H70" s="40">
        <f t="shared" si="6"/>
        <v>16.466476256983242</v>
      </c>
      <c r="I70" s="40">
        <f t="shared" si="7"/>
        <v>2269.733166201118</v>
      </c>
      <c r="J70" s="40">
        <f t="shared" si="8"/>
        <v>2269.733166201118</v>
      </c>
      <c r="K70" s="40">
        <f t="shared" si="1"/>
        <v>0.0002641757459302763</v>
      </c>
      <c r="L70" s="46">
        <f t="shared" si="2"/>
        <v>14276.01758757937</v>
      </c>
      <c r="M70" s="47">
        <f t="shared" si="3"/>
        <v>4607.304208912648</v>
      </c>
      <c r="N70" s="48">
        <f aca="true" t="shared" si="9" ref="N70:N133">L70+M70</f>
        <v>18883.32179649202</v>
      </c>
      <c r="P70" s="45"/>
    </row>
    <row r="71" spans="1:16" s="14" customFormat="1" ht="12.75">
      <c r="A71" s="33" t="s">
        <v>492</v>
      </c>
      <c r="B71" s="34" t="s">
        <v>372</v>
      </c>
      <c r="C71" s="35">
        <v>1186</v>
      </c>
      <c r="D71" s="36">
        <v>1699521.33</v>
      </c>
      <c r="E71" s="37">
        <v>92900</v>
      </c>
      <c r="F71" s="38">
        <f t="shared" si="5"/>
        <v>21696.79545080732</v>
      </c>
      <c r="G71" s="39">
        <f aca="true" t="shared" si="10" ref="G71:G134">F71/$F$498</f>
        <v>0.0009968410929227282</v>
      </c>
      <c r="H71" s="40">
        <f t="shared" si="6"/>
        <v>18.294093972012917</v>
      </c>
      <c r="I71" s="40">
        <f t="shared" si="7"/>
        <v>9836.79545080732</v>
      </c>
      <c r="J71" s="40">
        <f t="shared" si="8"/>
        <v>9836.79545080732</v>
      </c>
      <c r="K71" s="40">
        <f aca="true" t="shared" si="11" ref="K71:K134">J71/$J$498</f>
        <v>0.0011449111351401516</v>
      </c>
      <c r="L71" s="46">
        <f aca="true" t="shared" si="12" ref="L71:L134">$B$505*G71</f>
        <v>53591.3725673645</v>
      </c>
      <c r="M71" s="47">
        <f aca="true" t="shared" si="13" ref="M71:M134">$G$505*K71</f>
        <v>19967.593441202556</v>
      </c>
      <c r="N71" s="48">
        <f t="shared" si="9"/>
        <v>73558.96600856706</v>
      </c>
      <c r="P71" s="45"/>
    </row>
    <row r="72" spans="1:16" s="14" customFormat="1" ht="12.75">
      <c r="A72" s="33" t="s">
        <v>494</v>
      </c>
      <c r="B72" s="34" t="s">
        <v>440</v>
      </c>
      <c r="C72" s="35">
        <v>8366</v>
      </c>
      <c r="D72" s="36">
        <v>10071814</v>
      </c>
      <c r="E72" s="37">
        <v>784750</v>
      </c>
      <c r="F72" s="38">
        <f aca="true" t="shared" si="14" ref="F72:F135">(C72*D72)/E72</f>
        <v>107372.78868939153</v>
      </c>
      <c r="G72" s="39">
        <f t="shared" si="10"/>
        <v>0.004933152836785008</v>
      </c>
      <c r="H72" s="40">
        <f aca="true" t="shared" si="15" ref="H72:H135">D72/E72</f>
        <v>12.834423701815865</v>
      </c>
      <c r="I72" s="40">
        <f aca="true" t="shared" si="16" ref="I72:I135">(H72-10)*C72</f>
        <v>23712.788689391527</v>
      </c>
      <c r="J72" s="40">
        <f aca="true" t="shared" si="17" ref="J72:J135">IF(I72&gt;0,I72,0)</f>
        <v>23712.788689391527</v>
      </c>
      <c r="K72" s="40">
        <f t="shared" si="11"/>
        <v>0.002759947175020463</v>
      </c>
      <c r="L72" s="46">
        <f t="shared" si="12"/>
        <v>265212.21234244393</v>
      </c>
      <c r="M72" s="47">
        <f t="shared" si="13"/>
        <v>48134.306164519934</v>
      </c>
      <c r="N72" s="48">
        <f t="shared" si="9"/>
        <v>313346.51850696385</v>
      </c>
      <c r="P72" s="45"/>
    </row>
    <row r="73" spans="1:16" s="14" customFormat="1" ht="12.75">
      <c r="A73" s="33" t="s">
        <v>487</v>
      </c>
      <c r="B73" s="34" t="s">
        <v>220</v>
      </c>
      <c r="C73" s="35">
        <v>145</v>
      </c>
      <c r="D73" s="36">
        <v>345049</v>
      </c>
      <c r="E73" s="37">
        <v>35300</v>
      </c>
      <c r="F73" s="38">
        <f t="shared" si="14"/>
        <v>1417.3400849858358</v>
      </c>
      <c r="G73" s="39">
        <f t="shared" si="10"/>
        <v>6.511850298648141E-05</v>
      </c>
      <c r="H73" s="40">
        <f t="shared" si="15"/>
        <v>9.774759206798867</v>
      </c>
      <c r="I73" s="40">
        <f t="shared" si="16"/>
        <v>-32.659915014164234</v>
      </c>
      <c r="J73" s="40">
        <f t="shared" si="17"/>
        <v>0</v>
      </c>
      <c r="K73" s="40">
        <f t="shared" si="11"/>
        <v>0</v>
      </c>
      <c r="L73" s="46">
        <f t="shared" si="12"/>
        <v>3500.8488106620225</v>
      </c>
      <c r="M73" s="47">
        <f t="shared" si="13"/>
        <v>0</v>
      </c>
      <c r="N73" s="48">
        <f t="shared" si="9"/>
        <v>3500.8488106620225</v>
      </c>
      <c r="P73" s="45"/>
    </row>
    <row r="74" spans="1:16" s="14" customFormat="1" ht="12.75">
      <c r="A74" s="33" t="s">
        <v>493</v>
      </c>
      <c r="B74" s="34" t="s">
        <v>400</v>
      </c>
      <c r="C74" s="35">
        <v>2937</v>
      </c>
      <c r="D74" s="36">
        <v>3780624.54</v>
      </c>
      <c r="E74" s="37">
        <v>171300</v>
      </c>
      <c r="F74" s="38">
        <f t="shared" si="14"/>
        <v>64820.1650553415</v>
      </c>
      <c r="G74" s="39">
        <f t="shared" si="10"/>
        <v>0.0029781081876215027</v>
      </c>
      <c r="H74" s="40">
        <f t="shared" si="15"/>
        <v>22.070195796847635</v>
      </c>
      <c r="I74" s="40">
        <f t="shared" si="16"/>
        <v>35450.1650553415</v>
      </c>
      <c r="J74" s="40">
        <f t="shared" si="17"/>
        <v>35450.1650553415</v>
      </c>
      <c r="K74" s="40">
        <f t="shared" si="11"/>
        <v>0.004126068181186559</v>
      </c>
      <c r="L74" s="46">
        <f t="shared" si="12"/>
        <v>160106.66751387058</v>
      </c>
      <c r="M74" s="47">
        <f t="shared" si="13"/>
        <v>71959.8660751343</v>
      </c>
      <c r="N74" s="48">
        <f t="shared" si="9"/>
        <v>232066.5335890049</v>
      </c>
      <c r="P74" s="45"/>
    </row>
    <row r="75" spans="1:16" s="14" customFormat="1" ht="12.75">
      <c r="A75" s="33" t="s">
        <v>491</v>
      </c>
      <c r="B75" s="34" t="s">
        <v>342</v>
      </c>
      <c r="C75" s="35">
        <v>437</v>
      </c>
      <c r="D75" s="36">
        <v>408178.33</v>
      </c>
      <c r="E75" s="37">
        <v>24050</v>
      </c>
      <c r="F75" s="38">
        <f t="shared" si="14"/>
        <v>7416.795434927235</v>
      </c>
      <c r="G75" s="39">
        <f t="shared" si="10"/>
        <v>0.00034075845366657884</v>
      </c>
      <c r="H75" s="40">
        <f t="shared" si="15"/>
        <v>16.972071933471934</v>
      </c>
      <c r="I75" s="40">
        <f t="shared" si="16"/>
        <v>3046.7954349272354</v>
      </c>
      <c r="J75" s="40">
        <f t="shared" si="17"/>
        <v>3046.7954349272354</v>
      </c>
      <c r="K75" s="40">
        <f t="shared" si="11"/>
        <v>0.00035461853785483387</v>
      </c>
      <c r="L75" s="46">
        <f t="shared" si="12"/>
        <v>18319.583106652917</v>
      </c>
      <c r="M75" s="47">
        <f t="shared" si="13"/>
        <v>6184.65361482595</v>
      </c>
      <c r="N75" s="48">
        <f t="shared" si="9"/>
        <v>24504.23672147887</v>
      </c>
      <c r="P75" s="45"/>
    </row>
    <row r="76" spans="1:16" s="14" customFormat="1" ht="12.75">
      <c r="A76" s="33" t="s">
        <v>485</v>
      </c>
      <c r="B76" s="34" t="s">
        <v>184</v>
      </c>
      <c r="C76" s="35">
        <v>4701</v>
      </c>
      <c r="D76" s="36">
        <v>17335035</v>
      </c>
      <c r="E76" s="37">
        <v>1258600</v>
      </c>
      <c r="F76" s="38">
        <f t="shared" si="14"/>
        <v>64748.13247656126</v>
      </c>
      <c r="G76" s="39">
        <f t="shared" si="10"/>
        <v>0.0029747987111266834</v>
      </c>
      <c r="H76" s="40">
        <f t="shared" si="15"/>
        <v>13.773267916732879</v>
      </c>
      <c r="I76" s="40">
        <f t="shared" si="16"/>
        <v>17738.132476561263</v>
      </c>
      <c r="J76" s="40">
        <f t="shared" si="17"/>
        <v>17738.132476561263</v>
      </c>
      <c r="K76" s="40">
        <f t="shared" si="11"/>
        <v>0.0020645529827845906</v>
      </c>
      <c r="L76" s="46">
        <f t="shared" si="12"/>
        <v>159928.7460887849</v>
      </c>
      <c r="M76" s="47">
        <f t="shared" si="13"/>
        <v>36006.422972747496</v>
      </c>
      <c r="N76" s="48">
        <f t="shared" si="9"/>
        <v>195935.1690615324</v>
      </c>
      <c r="P76" s="45"/>
    </row>
    <row r="77" spans="1:16" s="14" customFormat="1" ht="12.75">
      <c r="A77" s="33" t="s">
        <v>491</v>
      </c>
      <c r="B77" s="34" t="s">
        <v>343</v>
      </c>
      <c r="C77" s="35">
        <v>2240</v>
      </c>
      <c r="D77" s="36">
        <v>1523084.35</v>
      </c>
      <c r="E77" s="37">
        <v>116050</v>
      </c>
      <c r="F77" s="38">
        <f t="shared" si="14"/>
        <v>29398.612184403275</v>
      </c>
      <c r="G77" s="39">
        <f t="shared" si="10"/>
        <v>0.0013506946114119145</v>
      </c>
      <c r="H77" s="40">
        <f t="shared" si="15"/>
        <v>13.124380439465748</v>
      </c>
      <c r="I77" s="40">
        <f t="shared" si="16"/>
        <v>6998.612184403275</v>
      </c>
      <c r="J77" s="40">
        <f t="shared" si="17"/>
        <v>6998.612184403275</v>
      </c>
      <c r="K77" s="40">
        <f t="shared" si="11"/>
        <v>0.0008145731056950289</v>
      </c>
      <c r="L77" s="46">
        <f t="shared" si="12"/>
        <v>72614.96206248253</v>
      </c>
      <c r="M77" s="47">
        <f t="shared" si="13"/>
        <v>14206.399172338388</v>
      </c>
      <c r="N77" s="48">
        <f t="shared" si="9"/>
        <v>86821.36123482091</v>
      </c>
      <c r="P77" s="45"/>
    </row>
    <row r="78" spans="1:16" s="14" customFormat="1" ht="12.75">
      <c r="A78" s="33" t="s">
        <v>487</v>
      </c>
      <c r="B78" s="34" t="s">
        <v>221</v>
      </c>
      <c r="C78" s="35">
        <v>917</v>
      </c>
      <c r="D78" s="36">
        <v>1112207</v>
      </c>
      <c r="E78" s="37">
        <v>62750</v>
      </c>
      <c r="F78" s="38">
        <f t="shared" si="14"/>
        <v>16253.287952191235</v>
      </c>
      <c r="G78" s="39">
        <f t="shared" si="10"/>
        <v>0.0007467437005886165</v>
      </c>
      <c r="H78" s="40">
        <f t="shared" si="15"/>
        <v>17.724414342629483</v>
      </c>
      <c r="I78" s="40">
        <f t="shared" si="16"/>
        <v>7083.287952191236</v>
      </c>
      <c r="J78" s="40">
        <f t="shared" si="17"/>
        <v>7083.287952191236</v>
      </c>
      <c r="K78" s="40">
        <f t="shared" si="11"/>
        <v>0.0008244285743689274</v>
      </c>
      <c r="L78" s="46">
        <f t="shared" si="12"/>
        <v>40145.83683868977</v>
      </c>
      <c r="M78" s="47">
        <f t="shared" si="13"/>
        <v>14378.281500680687</v>
      </c>
      <c r="N78" s="48">
        <f t="shared" si="9"/>
        <v>54524.118339370456</v>
      </c>
      <c r="P78" s="45"/>
    </row>
    <row r="79" spans="1:16" s="14" customFormat="1" ht="12.75">
      <c r="A79" s="33" t="s">
        <v>481</v>
      </c>
      <c r="B79" s="34" t="s">
        <v>76</v>
      </c>
      <c r="C79" s="35">
        <v>9038</v>
      </c>
      <c r="D79" s="36">
        <v>29601132</v>
      </c>
      <c r="E79" s="37">
        <v>1980850</v>
      </c>
      <c r="F79" s="38">
        <f t="shared" si="14"/>
        <v>135060.7219203877</v>
      </c>
      <c r="G79" s="39">
        <f t="shared" si="10"/>
        <v>0.006205251736612667</v>
      </c>
      <c r="H79" s="40">
        <f t="shared" si="15"/>
        <v>14.943651462755888</v>
      </c>
      <c r="I79" s="40">
        <f t="shared" si="16"/>
        <v>44680.72192038772</v>
      </c>
      <c r="J79" s="40">
        <f t="shared" si="17"/>
        <v>44680.72192038772</v>
      </c>
      <c r="K79" s="40">
        <f t="shared" si="11"/>
        <v>0.005200418805959227</v>
      </c>
      <c r="L79" s="46">
        <f t="shared" si="12"/>
        <v>333601.7746981795</v>
      </c>
      <c r="M79" s="47">
        <f t="shared" si="13"/>
        <v>90696.86306148693</v>
      </c>
      <c r="N79" s="48">
        <f t="shared" si="9"/>
        <v>424298.6377596664</v>
      </c>
      <c r="P79" s="45"/>
    </row>
    <row r="80" spans="1:16" s="14" customFormat="1" ht="12.75">
      <c r="A80" s="33" t="s">
        <v>491</v>
      </c>
      <c r="B80" s="34" t="s">
        <v>344</v>
      </c>
      <c r="C80" s="35">
        <v>61</v>
      </c>
      <c r="D80" s="36">
        <v>275422.1</v>
      </c>
      <c r="E80" s="37">
        <v>37450</v>
      </c>
      <c r="F80" s="38">
        <f t="shared" si="14"/>
        <v>448.6181068090787</v>
      </c>
      <c r="G80" s="39">
        <f t="shared" si="10"/>
        <v>2.0611383137681154E-05</v>
      </c>
      <c r="H80" s="40">
        <f t="shared" si="15"/>
        <v>7.354395193591454</v>
      </c>
      <c r="I80" s="40">
        <f t="shared" si="16"/>
        <v>-161.3818931909213</v>
      </c>
      <c r="J80" s="40">
        <f t="shared" si="17"/>
        <v>0</v>
      </c>
      <c r="K80" s="40">
        <f t="shared" si="11"/>
        <v>0</v>
      </c>
      <c r="L80" s="46">
        <f t="shared" si="12"/>
        <v>1108.0926746523976</v>
      </c>
      <c r="M80" s="47">
        <f t="shared" si="13"/>
        <v>0</v>
      </c>
      <c r="N80" s="48">
        <f t="shared" si="9"/>
        <v>1108.0926746523976</v>
      </c>
      <c r="P80" s="45"/>
    </row>
    <row r="81" spans="1:16" s="14" customFormat="1" ht="12.75">
      <c r="A81" s="49" t="s">
        <v>480</v>
      </c>
      <c r="B81" s="34" t="s">
        <v>19</v>
      </c>
      <c r="C81" s="35">
        <v>7684</v>
      </c>
      <c r="D81" s="36">
        <v>7921696.24</v>
      </c>
      <c r="E81" s="37">
        <v>373500</v>
      </c>
      <c r="F81" s="38">
        <f t="shared" si="14"/>
        <v>162972.72800042838</v>
      </c>
      <c r="G81" s="39">
        <f t="shared" si="10"/>
        <v>0.007487645475797698</v>
      </c>
      <c r="H81" s="40">
        <f t="shared" si="15"/>
        <v>21.20936074966533</v>
      </c>
      <c r="I81" s="40">
        <f t="shared" si="16"/>
        <v>86132.72800042838</v>
      </c>
      <c r="J81" s="40">
        <f t="shared" si="17"/>
        <v>86132.72800042838</v>
      </c>
      <c r="K81" s="40">
        <f t="shared" si="11"/>
        <v>0.010025045237633255</v>
      </c>
      <c r="L81" s="46">
        <f t="shared" si="12"/>
        <v>402544.7999633389</v>
      </c>
      <c r="M81" s="47">
        <f t="shared" si="13"/>
        <v>174839.79445288618</v>
      </c>
      <c r="N81" s="48">
        <f t="shared" si="9"/>
        <v>577384.5944162251</v>
      </c>
      <c r="P81" s="45"/>
    </row>
    <row r="82" spans="1:16" s="14" customFormat="1" ht="12.75">
      <c r="A82" s="33" t="s">
        <v>488</v>
      </c>
      <c r="B82" s="34" t="s">
        <v>258</v>
      </c>
      <c r="C82" s="35">
        <v>2851</v>
      </c>
      <c r="D82" s="36">
        <v>2414427</v>
      </c>
      <c r="E82" s="37">
        <v>176950</v>
      </c>
      <c r="F82" s="38">
        <f t="shared" si="14"/>
        <v>38900.99676179712</v>
      </c>
      <c r="G82" s="39">
        <f t="shared" si="10"/>
        <v>0.0017872737112599936</v>
      </c>
      <c r="H82" s="40">
        <f t="shared" si="15"/>
        <v>13.644684939248375</v>
      </c>
      <c r="I82" s="40">
        <f t="shared" si="16"/>
        <v>10390.996761797116</v>
      </c>
      <c r="J82" s="40">
        <f t="shared" si="17"/>
        <v>10390.996761797116</v>
      </c>
      <c r="K82" s="40">
        <f t="shared" si="11"/>
        <v>0.0012094149926448244</v>
      </c>
      <c r="L82" s="46">
        <f t="shared" si="12"/>
        <v>96085.9780159718</v>
      </c>
      <c r="M82" s="47">
        <f t="shared" si="13"/>
        <v>21092.56005434053</v>
      </c>
      <c r="N82" s="48">
        <f t="shared" si="9"/>
        <v>117178.53807031234</v>
      </c>
      <c r="P82" s="45"/>
    </row>
    <row r="83" spans="1:16" s="14" customFormat="1" ht="12.75">
      <c r="A83" s="33" t="s">
        <v>482</v>
      </c>
      <c r="B83" s="34" t="s">
        <v>99</v>
      </c>
      <c r="C83" s="35">
        <v>782</v>
      </c>
      <c r="D83" s="36">
        <v>3468194.82</v>
      </c>
      <c r="E83" s="37">
        <v>600500</v>
      </c>
      <c r="F83" s="38">
        <f t="shared" si="14"/>
        <v>4516.450206894255</v>
      </c>
      <c r="G83" s="39">
        <f t="shared" si="10"/>
        <v>0.00020750452160455</v>
      </c>
      <c r="H83" s="40">
        <f t="shared" si="15"/>
        <v>5.775511773522065</v>
      </c>
      <c r="I83" s="40">
        <f t="shared" si="16"/>
        <v>-3303.5497931057453</v>
      </c>
      <c r="J83" s="40">
        <f t="shared" si="17"/>
        <v>0</v>
      </c>
      <c r="K83" s="40">
        <f t="shared" si="11"/>
        <v>0</v>
      </c>
      <c r="L83" s="46">
        <f t="shared" si="12"/>
        <v>11155.691920882917</v>
      </c>
      <c r="M83" s="47">
        <f t="shared" si="13"/>
        <v>0</v>
      </c>
      <c r="N83" s="48">
        <f t="shared" si="9"/>
        <v>11155.691920882917</v>
      </c>
      <c r="P83" s="45"/>
    </row>
    <row r="84" spans="1:16" s="14" customFormat="1" ht="12.75">
      <c r="A84" s="33" t="s">
        <v>488</v>
      </c>
      <c r="B84" s="34" t="s">
        <v>259</v>
      </c>
      <c r="C84" s="35">
        <v>156</v>
      </c>
      <c r="D84" s="36">
        <v>393358.62</v>
      </c>
      <c r="E84" s="37">
        <v>24000</v>
      </c>
      <c r="F84" s="38">
        <f t="shared" si="14"/>
        <v>2556.83103</v>
      </c>
      <c r="G84" s="39">
        <f t="shared" si="10"/>
        <v>0.00011747145997401691</v>
      </c>
      <c r="H84" s="40">
        <f t="shared" si="15"/>
        <v>16.3899425</v>
      </c>
      <c r="I84" s="40">
        <f t="shared" si="16"/>
        <v>996.83103</v>
      </c>
      <c r="J84" s="40">
        <f t="shared" si="17"/>
        <v>996.83103</v>
      </c>
      <c r="K84" s="40">
        <f t="shared" si="11"/>
        <v>0.000116021823550937</v>
      </c>
      <c r="L84" s="46">
        <f t="shared" si="12"/>
        <v>6315.406559977951</v>
      </c>
      <c r="M84" s="47">
        <f t="shared" si="13"/>
        <v>2023.4553860710416</v>
      </c>
      <c r="N84" s="48">
        <f t="shared" si="9"/>
        <v>8338.861946048992</v>
      </c>
      <c r="P84" s="45"/>
    </row>
    <row r="85" spans="1:16" s="14" customFormat="1" ht="12.75">
      <c r="A85" s="33" t="s">
        <v>482</v>
      </c>
      <c r="B85" s="34" t="s">
        <v>100</v>
      </c>
      <c r="C85" s="35">
        <v>551</v>
      </c>
      <c r="D85" s="36">
        <v>1102044</v>
      </c>
      <c r="E85" s="37">
        <v>85650</v>
      </c>
      <c r="F85" s="38">
        <f t="shared" si="14"/>
        <v>7089.623397548161</v>
      </c>
      <c r="G85" s="39">
        <f t="shared" si="10"/>
        <v>0.0003257268084609927</v>
      </c>
      <c r="H85" s="40">
        <f t="shared" si="15"/>
        <v>12.866830122591944</v>
      </c>
      <c r="I85" s="40">
        <f t="shared" si="16"/>
        <v>1579.6233975481612</v>
      </c>
      <c r="J85" s="40">
        <f t="shared" si="17"/>
        <v>1579.6233975481612</v>
      </c>
      <c r="K85" s="40">
        <f t="shared" si="11"/>
        <v>0.00018385341305764163</v>
      </c>
      <c r="L85" s="46">
        <f t="shared" si="12"/>
        <v>17511.463834451675</v>
      </c>
      <c r="M85" s="47">
        <f t="shared" si="13"/>
        <v>3206.458642978504</v>
      </c>
      <c r="N85" s="48">
        <f t="shared" si="9"/>
        <v>20717.92247743018</v>
      </c>
      <c r="P85" s="45"/>
    </row>
    <row r="86" spans="1:16" s="14" customFormat="1" ht="12.75">
      <c r="A86" s="49" t="s">
        <v>480</v>
      </c>
      <c r="B86" s="34" t="s">
        <v>20</v>
      </c>
      <c r="C86" s="35">
        <v>204</v>
      </c>
      <c r="D86" s="36">
        <v>276394</v>
      </c>
      <c r="E86" s="37">
        <v>10950</v>
      </c>
      <c r="F86" s="38">
        <f t="shared" si="14"/>
        <v>5149.258082191781</v>
      </c>
      <c r="G86" s="39">
        <f t="shared" si="10"/>
        <v>0.00023657834937104738</v>
      </c>
      <c r="H86" s="40">
        <f t="shared" si="15"/>
        <v>25.24146118721461</v>
      </c>
      <c r="I86" s="40">
        <f t="shared" si="16"/>
        <v>3109.258082191781</v>
      </c>
      <c r="J86" s="40">
        <f t="shared" si="17"/>
        <v>3109.258082191781</v>
      </c>
      <c r="K86" s="40">
        <f t="shared" si="11"/>
        <v>0.0003618886067244311</v>
      </c>
      <c r="L86" s="46">
        <f t="shared" si="12"/>
        <v>12718.735766944073</v>
      </c>
      <c r="M86" s="47">
        <f t="shared" si="13"/>
        <v>6311.445795478373</v>
      </c>
      <c r="N86" s="48">
        <f t="shared" si="9"/>
        <v>19030.181562422447</v>
      </c>
      <c r="P86" s="45"/>
    </row>
    <row r="87" spans="1:16" s="14" customFormat="1" ht="12.75">
      <c r="A87" s="33" t="s">
        <v>481</v>
      </c>
      <c r="B87" s="34" t="s">
        <v>77</v>
      </c>
      <c r="C87" s="35">
        <v>3909</v>
      </c>
      <c r="D87" s="36">
        <v>8801525</v>
      </c>
      <c r="E87" s="37">
        <v>648250</v>
      </c>
      <c r="F87" s="38">
        <f t="shared" si="14"/>
        <v>53073.908561511766</v>
      </c>
      <c r="G87" s="39">
        <f t="shared" si="10"/>
        <v>0.002438436272125602</v>
      </c>
      <c r="H87" s="40">
        <f t="shared" si="15"/>
        <v>13.57736212880833</v>
      </c>
      <c r="I87" s="40">
        <f t="shared" si="16"/>
        <v>13983.908561511762</v>
      </c>
      <c r="J87" s="40">
        <f t="shared" si="17"/>
        <v>13983.908561511762</v>
      </c>
      <c r="K87" s="40">
        <f t="shared" si="11"/>
        <v>0.0016275963757630568</v>
      </c>
      <c r="L87" s="46">
        <f t="shared" si="12"/>
        <v>131093.2581622499</v>
      </c>
      <c r="M87" s="47">
        <f t="shared" si="13"/>
        <v>28385.76874670116</v>
      </c>
      <c r="N87" s="48">
        <f t="shared" si="9"/>
        <v>159479.02690895105</v>
      </c>
      <c r="P87" s="45"/>
    </row>
    <row r="88" spans="1:16" s="14" customFormat="1" ht="12.75">
      <c r="A88" s="33" t="s">
        <v>483</v>
      </c>
      <c r="B88" s="34" t="s">
        <v>124</v>
      </c>
      <c r="C88" s="35">
        <v>1254</v>
      </c>
      <c r="D88" s="36">
        <v>2898260.74</v>
      </c>
      <c r="E88" s="37">
        <v>287100</v>
      </c>
      <c r="F88" s="38">
        <f t="shared" si="14"/>
        <v>12659.069898850577</v>
      </c>
      <c r="G88" s="39">
        <f t="shared" si="10"/>
        <v>0.0005816103627822086</v>
      </c>
      <c r="H88" s="40">
        <f t="shared" si="15"/>
        <v>10.094952072448624</v>
      </c>
      <c r="I88" s="40">
        <f t="shared" si="16"/>
        <v>119.06989885057467</v>
      </c>
      <c r="J88" s="40">
        <f t="shared" si="17"/>
        <v>119.06989885057467</v>
      </c>
      <c r="K88" s="40">
        <f t="shared" si="11"/>
        <v>1.3858624359505833E-05</v>
      </c>
      <c r="L88" s="46">
        <f t="shared" si="12"/>
        <v>31268.07057031858</v>
      </c>
      <c r="M88" s="47">
        <f t="shared" si="13"/>
        <v>241.6985636453647</v>
      </c>
      <c r="N88" s="48">
        <f t="shared" si="9"/>
        <v>31509.769133963946</v>
      </c>
      <c r="P88" s="45"/>
    </row>
    <row r="89" spans="1:16" s="14" customFormat="1" ht="12.75">
      <c r="A89" s="49" t="s">
        <v>480</v>
      </c>
      <c r="B89" s="34" t="s">
        <v>21</v>
      </c>
      <c r="C89" s="35">
        <v>393</v>
      </c>
      <c r="D89" s="36">
        <v>354993.66</v>
      </c>
      <c r="E89" s="37">
        <v>26800</v>
      </c>
      <c r="F89" s="38">
        <f t="shared" si="14"/>
        <v>5205.69061119403</v>
      </c>
      <c r="G89" s="39">
        <f t="shared" si="10"/>
        <v>0.00023917109464601386</v>
      </c>
      <c r="H89" s="40">
        <f t="shared" si="15"/>
        <v>13.246032089552237</v>
      </c>
      <c r="I89" s="40">
        <f t="shared" si="16"/>
        <v>1275.6906111940293</v>
      </c>
      <c r="J89" s="40">
        <f t="shared" si="17"/>
        <v>1275.6906111940293</v>
      </c>
      <c r="K89" s="40">
        <f t="shared" si="11"/>
        <v>0.00014847847482992243</v>
      </c>
      <c r="L89" s="46">
        <f t="shared" si="12"/>
        <v>12858.124862146406</v>
      </c>
      <c r="M89" s="47">
        <f t="shared" si="13"/>
        <v>2589.509114880601</v>
      </c>
      <c r="N89" s="48">
        <f t="shared" si="9"/>
        <v>15447.633977027006</v>
      </c>
      <c r="P89" s="45"/>
    </row>
    <row r="90" spans="1:16" s="14" customFormat="1" ht="12.75">
      <c r="A90" s="49" t="s">
        <v>480</v>
      </c>
      <c r="B90" s="34" t="s">
        <v>22</v>
      </c>
      <c r="C90" s="35">
        <v>292</v>
      </c>
      <c r="D90" s="36">
        <v>273598.84</v>
      </c>
      <c r="E90" s="37">
        <v>17950</v>
      </c>
      <c r="F90" s="38">
        <f t="shared" si="14"/>
        <v>4450.744361002786</v>
      </c>
      <c r="G90" s="39">
        <f t="shared" si="10"/>
        <v>0.00020448572155279274</v>
      </c>
      <c r="H90" s="40">
        <f t="shared" si="15"/>
        <v>15.24227520891365</v>
      </c>
      <c r="I90" s="40">
        <f t="shared" si="16"/>
        <v>1530.7443610027858</v>
      </c>
      <c r="J90" s="40">
        <f t="shared" si="17"/>
        <v>1530.7443610027858</v>
      </c>
      <c r="K90" s="40">
        <f t="shared" si="11"/>
        <v>0.00017816434963291322</v>
      </c>
      <c r="L90" s="46">
        <f t="shared" si="12"/>
        <v>10993.397609955424</v>
      </c>
      <c r="M90" s="47">
        <f t="shared" si="13"/>
        <v>3107.239671270026</v>
      </c>
      <c r="N90" s="48">
        <f t="shared" si="9"/>
        <v>14100.63728122545</v>
      </c>
      <c r="P90" s="45"/>
    </row>
    <row r="91" spans="1:16" s="14" customFormat="1" ht="12.75">
      <c r="A91" s="49" t="s">
        <v>480</v>
      </c>
      <c r="B91" s="34" t="s">
        <v>23</v>
      </c>
      <c r="C91" s="35">
        <v>463</v>
      </c>
      <c r="D91" s="36">
        <v>409686.42</v>
      </c>
      <c r="E91" s="37">
        <v>32250</v>
      </c>
      <c r="F91" s="38">
        <f t="shared" si="14"/>
        <v>5881.6996111627905</v>
      </c>
      <c r="G91" s="39">
        <f t="shared" si="10"/>
        <v>0.00027022976189861893</v>
      </c>
      <c r="H91" s="40">
        <f t="shared" si="15"/>
        <v>12.70345488372093</v>
      </c>
      <c r="I91" s="40">
        <f t="shared" si="16"/>
        <v>1251.6996111627907</v>
      </c>
      <c r="J91" s="40">
        <f t="shared" si="17"/>
        <v>1251.6996111627907</v>
      </c>
      <c r="K91" s="40">
        <f t="shared" si="11"/>
        <v>0.00014568614645262974</v>
      </c>
      <c r="L91" s="46">
        <f t="shared" si="12"/>
        <v>14527.876059200224</v>
      </c>
      <c r="M91" s="47">
        <f t="shared" si="13"/>
        <v>2540.8100708405686</v>
      </c>
      <c r="N91" s="48">
        <f t="shared" si="9"/>
        <v>17068.68613004079</v>
      </c>
      <c r="P91" s="45"/>
    </row>
    <row r="92" spans="1:16" s="14" customFormat="1" ht="12.75">
      <c r="A92" s="33" t="s">
        <v>488</v>
      </c>
      <c r="B92" s="34" t="s">
        <v>260</v>
      </c>
      <c r="C92" s="35">
        <v>1432</v>
      </c>
      <c r="D92" s="36">
        <v>971248.35</v>
      </c>
      <c r="E92" s="37">
        <v>67900</v>
      </c>
      <c r="F92" s="38">
        <f t="shared" si="14"/>
        <v>20483.47035640648</v>
      </c>
      <c r="G92" s="39">
        <f t="shared" si="10"/>
        <v>0.0009410958877879255</v>
      </c>
      <c r="H92" s="40">
        <f t="shared" si="15"/>
        <v>14.30409941089838</v>
      </c>
      <c r="I92" s="40">
        <f t="shared" si="16"/>
        <v>6163.470356406479</v>
      </c>
      <c r="J92" s="40">
        <f t="shared" si="17"/>
        <v>6163.470356406479</v>
      </c>
      <c r="K92" s="40">
        <f t="shared" si="11"/>
        <v>0.0007173703954143796</v>
      </c>
      <c r="L92" s="46">
        <f t="shared" si="12"/>
        <v>50594.443489667516</v>
      </c>
      <c r="M92" s="47">
        <f t="shared" si="13"/>
        <v>12511.154763671322</v>
      </c>
      <c r="N92" s="48">
        <f t="shared" si="9"/>
        <v>63105.59825333884</v>
      </c>
      <c r="P92" s="45"/>
    </row>
    <row r="93" spans="1:16" s="14" customFormat="1" ht="12.75">
      <c r="A93" s="33" t="s">
        <v>493</v>
      </c>
      <c r="B93" s="34" t="s">
        <v>401</v>
      </c>
      <c r="C93" s="35">
        <v>319</v>
      </c>
      <c r="D93" s="36">
        <v>652595.2</v>
      </c>
      <c r="E93" s="37">
        <v>29300</v>
      </c>
      <c r="F93" s="38">
        <f t="shared" si="14"/>
        <v>7105.046716723549</v>
      </c>
      <c r="G93" s="39">
        <f t="shared" si="10"/>
        <v>0.00032643541994134464</v>
      </c>
      <c r="H93" s="40">
        <f t="shared" si="15"/>
        <v>22.272873720136516</v>
      </c>
      <c r="I93" s="40">
        <f t="shared" si="16"/>
        <v>3915.046716723549</v>
      </c>
      <c r="J93" s="40">
        <f t="shared" si="17"/>
        <v>3915.046716723549</v>
      </c>
      <c r="K93" s="40">
        <f t="shared" si="11"/>
        <v>0.000455674879383896</v>
      </c>
      <c r="L93" s="46">
        <f t="shared" si="12"/>
        <v>17549.559637402283</v>
      </c>
      <c r="M93" s="47">
        <f t="shared" si="13"/>
        <v>7947.106507783984</v>
      </c>
      <c r="N93" s="48">
        <f t="shared" si="9"/>
        <v>25496.666145186267</v>
      </c>
      <c r="P93" s="45"/>
    </row>
    <row r="94" spans="1:16" s="14" customFormat="1" ht="12.75">
      <c r="A94" s="33" t="s">
        <v>481</v>
      </c>
      <c r="B94" s="50" t="s">
        <v>475</v>
      </c>
      <c r="C94" s="35">
        <v>351</v>
      </c>
      <c r="D94" s="36">
        <v>2863729</v>
      </c>
      <c r="E94" s="37">
        <v>192150</v>
      </c>
      <c r="F94" s="38">
        <f t="shared" si="14"/>
        <v>5231.167728337236</v>
      </c>
      <c r="G94" s="39">
        <f t="shared" si="10"/>
        <v>0.00024034161945255206</v>
      </c>
      <c r="H94" s="40">
        <f t="shared" si="15"/>
        <v>14.903611761644548</v>
      </c>
      <c r="I94" s="40">
        <f t="shared" si="16"/>
        <v>1721.1677283372364</v>
      </c>
      <c r="J94" s="40">
        <f t="shared" si="17"/>
        <v>1721.1677283372364</v>
      </c>
      <c r="K94" s="40">
        <f t="shared" si="11"/>
        <v>0.00020032785143005621</v>
      </c>
      <c r="L94" s="46">
        <f t="shared" si="12"/>
        <v>12921.053679439246</v>
      </c>
      <c r="M94" s="47">
        <f t="shared" si="13"/>
        <v>3493.7777872300385</v>
      </c>
      <c r="N94" s="48">
        <f t="shared" si="9"/>
        <v>16414.831466669286</v>
      </c>
      <c r="P94" s="45"/>
    </row>
    <row r="95" spans="1:16" s="14" customFormat="1" ht="12.75">
      <c r="A95" s="33" t="s">
        <v>484</v>
      </c>
      <c r="B95" s="34" t="s">
        <v>158</v>
      </c>
      <c r="C95" s="35">
        <v>2660</v>
      </c>
      <c r="D95" s="36">
        <v>2650987.3499999996</v>
      </c>
      <c r="E95" s="37">
        <v>163400</v>
      </c>
      <c r="F95" s="38">
        <f t="shared" si="14"/>
        <v>43155.60802325581</v>
      </c>
      <c r="G95" s="39">
        <f t="shared" si="10"/>
        <v>0.0019827482618428086</v>
      </c>
      <c r="H95" s="40">
        <f t="shared" si="15"/>
        <v>16.22391279069767</v>
      </c>
      <c r="I95" s="40">
        <f t="shared" si="16"/>
        <v>16555.608023255805</v>
      </c>
      <c r="J95" s="40">
        <f t="shared" si="17"/>
        <v>16555.608023255805</v>
      </c>
      <c r="K95" s="40">
        <f t="shared" si="11"/>
        <v>0.0019269181787535867</v>
      </c>
      <c r="L95" s="46">
        <f t="shared" si="12"/>
        <v>106594.924268385</v>
      </c>
      <c r="M95" s="47">
        <f t="shared" si="13"/>
        <v>33606.03072753254</v>
      </c>
      <c r="N95" s="48">
        <f t="shared" si="9"/>
        <v>140200.95499591753</v>
      </c>
      <c r="P95" s="45"/>
    </row>
    <row r="96" spans="1:16" s="14" customFormat="1" ht="12.75">
      <c r="A96" s="33" t="s">
        <v>493</v>
      </c>
      <c r="B96" s="34" t="s">
        <v>402</v>
      </c>
      <c r="C96" s="35">
        <v>1172</v>
      </c>
      <c r="D96" s="36">
        <v>1491519.9</v>
      </c>
      <c r="E96" s="37">
        <v>87800</v>
      </c>
      <c r="F96" s="38">
        <f t="shared" si="14"/>
        <v>19909.582264236902</v>
      </c>
      <c r="G96" s="39">
        <f t="shared" si="10"/>
        <v>0.0009147290801037808</v>
      </c>
      <c r="H96" s="40">
        <f t="shared" si="15"/>
        <v>16.987698177676535</v>
      </c>
      <c r="I96" s="40">
        <f t="shared" si="16"/>
        <v>8189.5822642368985</v>
      </c>
      <c r="J96" s="40">
        <f t="shared" si="17"/>
        <v>8189.5822642368985</v>
      </c>
      <c r="K96" s="40">
        <f t="shared" si="11"/>
        <v>0.0009531909017892195</v>
      </c>
      <c r="L96" s="46">
        <f t="shared" si="12"/>
        <v>49176.93228949212</v>
      </c>
      <c r="M96" s="47">
        <f t="shared" si="13"/>
        <v>16623.935093836342</v>
      </c>
      <c r="N96" s="48">
        <f t="shared" si="9"/>
        <v>65800.86738332847</v>
      </c>
      <c r="P96" s="45"/>
    </row>
    <row r="97" spans="1:16" s="14" customFormat="1" ht="12.75">
      <c r="A97" s="33" t="s">
        <v>488</v>
      </c>
      <c r="B97" s="34" t="s">
        <v>261</v>
      </c>
      <c r="C97" s="35">
        <v>545</v>
      </c>
      <c r="D97" s="36">
        <v>801212.38</v>
      </c>
      <c r="E97" s="37">
        <v>93200</v>
      </c>
      <c r="F97" s="38">
        <f t="shared" si="14"/>
        <v>4685.2011491416315</v>
      </c>
      <c r="G97" s="39">
        <f t="shared" si="10"/>
        <v>0.0002152576422938708</v>
      </c>
      <c r="H97" s="40">
        <f t="shared" si="15"/>
        <v>8.596699356223176</v>
      </c>
      <c r="I97" s="40">
        <f t="shared" si="16"/>
        <v>-764.7988508583688</v>
      </c>
      <c r="J97" s="40">
        <f t="shared" si="17"/>
        <v>0</v>
      </c>
      <c r="K97" s="40">
        <f t="shared" si="11"/>
        <v>0</v>
      </c>
      <c r="L97" s="46">
        <f t="shared" si="12"/>
        <v>11572.508986683133</v>
      </c>
      <c r="M97" s="47">
        <f t="shared" si="13"/>
        <v>0</v>
      </c>
      <c r="N97" s="48">
        <f t="shared" si="9"/>
        <v>11572.508986683133</v>
      </c>
      <c r="P97" s="45"/>
    </row>
    <row r="98" spans="1:16" s="14" customFormat="1" ht="12.75">
      <c r="A98" s="33" t="s">
        <v>482</v>
      </c>
      <c r="B98" s="34" t="s">
        <v>101</v>
      </c>
      <c r="C98" s="35">
        <v>1327</v>
      </c>
      <c r="D98" s="36">
        <v>1566478</v>
      </c>
      <c r="E98" s="37">
        <v>99400</v>
      </c>
      <c r="F98" s="38">
        <f t="shared" si="14"/>
        <v>20912.63889336016</v>
      </c>
      <c r="G98" s="39">
        <f t="shared" si="10"/>
        <v>0.0009608136767303029</v>
      </c>
      <c r="H98" s="40">
        <f t="shared" si="15"/>
        <v>15.75933601609658</v>
      </c>
      <c r="I98" s="40">
        <f t="shared" si="16"/>
        <v>7642.638893360161</v>
      </c>
      <c r="J98" s="40">
        <f t="shared" si="17"/>
        <v>7642.638893360161</v>
      </c>
      <c r="K98" s="40">
        <f t="shared" si="11"/>
        <v>0.0008895318007395507</v>
      </c>
      <c r="L98" s="46">
        <f t="shared" si="12"/>
        <v>51654.495468782225</v>
      </c>
      <c r="M98" s="47">
        <f t="shared" si="13"/>
        <v>15513.701286531623</v>
      </c>
      <c r="N98" s="48">
        <f t="shared" si="9"/>
        <v>67168.19675531385</v>
      </c>
      <c r="P98" s="45"/>
    </row>
    <row r="99" spans="1:16" s="14" customFormat="1" ht="12.75">
      <c r="A99" s="33" t="s">
        <v>484</v>
      </c>
      <c r="B99" s="34" t="s">
        <v>159</v>
      </c>
      <c r="C99" s="35">
        <v>4411</v>
      </c>
      <c r="D99" s="36">
        <v>5960807.1</v>
      </c>
      <c r="E99" s="37">
        <v>413750</v>
      </c>
      <c r="F99" s="38">
        <f t="shared" si="14"/>
        <v>63548.326569425975</v>
      </c>
      <c r="G99" s="39">
        <f t="shared" si="10"/>
        <v>0.0029196746337266095</v>
      </c>
      <c r="H99" s="40">
        <f t="shared" si="15"/>
        <v>14.406784531722053</v>
      </c>
      <c r="I99" s="40">
        <f t="shared" si="16"/>
        <v>19438.326569425975</v>
      </c>
      <c r="J99" s="40">
        <f t="shared" si="17"/>
        <v>19438.326569425975</v>
      </c>
      <c r="K99" s="40">
        <f t="shared" si="11"/>
        <v>0.0022624396988960415</v>
      </c>
      <c r="L99" s="46">
        <f t="shared" si="12"/>
        <v>156965.2095829633</v>
      </c>
      <c r="M99" s="47">
        <f t="shared" si="13"/>
        <v>39457.626628168684</v>
      </c>
      <c r="N99" s="48">
        <f t="shared" si="9"/>
        <v>196422.83621113197</v>
      </c>
      <c r="P99" s="45"/>
    </row>
    <row r="100" spans="1:16" s="14" customFormat="1" ht="12.75">
      <c r="A100" s="33" t="s">
        <v>488</v>
      </c>
      <c r="B100" s="34" t="s">
        <v>471</v>
      </c>
      <c r="C100" s="35">
        <v>926</v>
      </c>
      <c r="D100" s="36">
        <v>1011088.4</v>
      </c>
      <c r="E100" s="37">
        <v>74650</v>
      </c>
      <c r="F100" s="38">
        <f t="shared" si="14"/>
        <v>12542.101251172136</v>
      </c>
      <c r="G100" s="39">
        <f t="shared" si="10"/>
        <v>0.0005762363362420297</v>
      </c>
      <c r="H100" s="40">
        <f t="shared" si="15"/>
        <v>13.544385800401876</v>
      </c>
      <c r="I100" s="40">
        <f t="shared" si="16"/>
        <v>3282.1012511721374</v>
      </c>
      <c r="J100" s="40">
        <f t="shared" si="17"/>
        <v>3282.1012511721374</v>
      </c>
      <c r="K100" s="40">
        <f t="shared" si="11"/>
        <v>0.00038200593759586644</v>
      </c>
      <c r="L100" s="46">
        <f t="shared" si="12"/>
        <v>30979.15645898594</v>
      </c>
      <c r="M100" s="47">
        <f t="shared" si="13"/>
        <v>6662.298077052001</v>
      </c>
      <c r="N100" s="48">
        <f t="shared" si="9"/>
        <v>37641.45453603794</v>
      </c>
      <c r="P100" s="45"/>
    </row>
    <row r="101" spans="1:16" s="14" customFormat="1" ht="12.75">
      <c r="A101" s="33" t="s">
        <v>484</v>
      </c>
      <c r="B101" s="34" t="s">
        <v>160</v>
      </c>
      <c r="C101" s="35">
        <v>3551</v>
      </c>
      <c r="D101" s="36">
        <v>3287843.72</v>
      </c>
      <c r="E101" s="37">
        <v>196950</v>
      </c>
      <c r="F101" s="38">
        <f t="shared" si="14"/>
        <v>59279.680374308206</v>
      </c>
      <c r="G101" s="39">
        <f t="shared" si="10"/>
        <v>0.0027235552598730245</v>
      </c>
      <c r="H101" s="40">
        <f t="shared" si="15"/>
        <v>16.693799035288144</v>
      </c>
      <c r="I101" s="40">
        <f t="shared" si="16"/>
        <v>23769.680374308202</v>
      </c>
      <c r="J101" s="40">
        <f t="shared" si="17"/>
        <v>23769.680374308202</v>
      </c>
      <c r="K101" s="40">
        <f t="shared" si="11"/>
        <v>0.0027665688358940394</v>
      </c>
      <c r="L101" s="46">
        <f t="shared" si="12"/>
        <v>146421.59685824145</v>
      </c>
      <c r="M101" s="47">
        <f t="shared" si="13"/>
        <v>48249.78991532904</v>
      </c>
      <c r="N101" s="48">
        <f t="shared" si="9"/>
        <v>194671.3867735705</v>
      </c>
      <c r="P101" s="45"/>
    </row>
    <row r="102" spans="1:16" s="14" customFormat="1" ht="12.75">
      <c r="A102" s="33" t="s">
        <v>493</v>
      </c>
      <c r="B102" s="34" t="s">
        <v>403</v>
      </c>
      <c r="C102" s="35">
        <v>23</v>
      </c>
      <c r="D102" s="36">
        <v>0</v>
      </c>
      <c r="E102" s="37">
        <v>5800</v>
      </c>
      <c r="F102" s="38">
        <f t="shared" si="14"/>
        <v>0</v>
      </c>
      <c r="G102" s="39">
        <f t="shared" si="10"/>
        <v>0</v>
      </c>
      <c r="H102" s="40">
        <f t="shared" si="15"/>
        <v>0</v>
      </c>
      <c r="I102" s="40">
        <f t="shared" si="16"/>
        <v>-230</v>
      </c>
      <c r="J102" s="40">
        <f t="shared" si="17"/>
        <v>0</v>
      </c>
      <c r="K102" s="40">
        <f t="shared" si="11"/>
        <v>0</v>
      </c>
      <c r="L102" s="46">
        <f t="shared" si="12"/>
        <v>0</v>
      </c>
      <c r="M102" s="47">
        <f t="shared" si="13"/>
        <v>0</v>
      </c>
      <c r="N102" s="48">
        <f t="shared" si="9"/>
        <v>0</v>
      </c>
      <c r="P102" s="45"/>
    </row>
    <row r="103" spans="1:16" s="14" customFormat="1" ht="12.75">
      <c r="A103" s="33" t="s">
        <v>493</v>
      </c>
      <c r="B103" s="34" t="s">
        <v>404</v>
      </c>
      <c r="C103" s="35">
        <v>472</v>
      </c>
      <c r="D103" s="36">
        <v>882590.8</v>
      </c>
      <c r="E103" s="37">
        <v>56650</v>
      </c>
      <c r="F103" s="38">
        <f t="shared" si="14"/>
        <v>7353.625023830539</v>
      </c>
      <c r="G103" s="39">
        <f t="shared" si="10"/>
        <v>0.0003378561420426904</v>
      </c>
      <c r="H103" s="40">
        <f t="shared" si="15"/>
        <v>15.579714033539277</v>
      </c>
      <c r="I103" s="40">
        <f t="shared" si="16"/>
        <v>2633.625023830539</v>
      </c>
      <c r="J103" s="40">
        <f t="shared" si="17"/>
        <v>2633.625023830539</v>
      </c>
      <c r="K103" s="40">
        <f t="shared" si="11"/>
        <v>0.00030652936016066734</v>
      </c>
      <c r="L103" s="46">
        <f t="shared" si="12"/>
        <v>18163.551353300576</v>
      </c>
      <c r="M103" s="47">
        <f t="shared" si="13"/>
        <v>5345.963938704213</v>
      </c>
      <c r="N103" s="48">
        <f t="shared" si="9"/>
        <v>23509.51529200479</v>
      </c>
      <c r="P103" s="45"/>
    </row>
    <row r="104" spans="1:16" s="14" customFormat="1" ht="12.75">
      <c r="A104" s="33" t="s">
        <v>493</v>
      </c>
      <c r="B104" s="34" t="s">
        <v>405</v>
      </c>
      <c r="C104" s="35">
        <v>548</v>
      </c>
      <c r="D104" s="36">
        <v>612040.54</v>
      </c>
      <c r="E104" s="37">
        <v>35050</v>
      </c>
      <c r="F104" s="38">
        <f t="shared" si="14"/>
        <v>9569.13597489301</v>
      </c>
      <c r="G104" s="39">
        <f t="shared" si="10"/>
        <v>0.0004396459368926579</v>
      </c>
      <c r="H104" s="40">
        <f t="shared" si="15"/>
        <v>17.461926961483595</v>
      </c>
      <c r="I104" s="40">
        <f t="shared" si="16"/>
        <v>4089.13597489301</v>
      </c>
      <c r="J104" s="40">
        <f t="shared" si="17"/>
        <v>4089.13597489301</v>
      </c>
      <c r="K104" s="40">
        <f t="shared" si="11"/>
        <v>0.0004759372434010461</v>
      </c>
      <c r="L104" s="46">
        <f t="shared" si="12"/>
        <v>23635.892790756814</v>
      </c>
      <c r="M104" s="47">
        <f t="shared" si="13"/>
        <v>8300.488210899815</v>
      </c>
      <c r="N104" s="48">
        <f t="shared" si="9"/>
        <v>31936.381001656628</v>
      </c>
      <c r="P104" s="45"/>
    </row>
    <row r="105" spans="1:16" s="14" customFormat="1" ht="12.75">
      <c r="A105" s="33" t="s">
        <v>493</v>
      </c>
      <c r="B105" s="34" t="s">
        <v>406</v>
      </c>
      <c r="C105" s="35">
        <v>138</v>
      </c>
      <c r="D105" s="36">
        <v>403186.02</v>
      </c>
      <c r="E105" s="37">
        <v>23700</v>
      </c>
      <c r="F105" s="38">
        <f t="shared" si="14"/>
        <v>2347.6654329113926</v>
      </c>
      <c r="G105" s="39">
        <f t="shared" si="10"/>
        <v>0.0001078615218208744</v>
      </c>
      <c r="H105" s="40">
        <f t="shared" si="15"/>
        <v>17.01206835443038</v>
      </c>
      <c r="I105" s="40">
        <f t="shared" si="16"/>
        <v>967.6654329113924</v>
      </c>
      <c r="J105" s="40">
        <f t="shared" si="17"/>
        <v>967.6654329113924</v>
      </c>
      <c r="K105" s="40">
        <f t="shared" si="11"/>
        <v>0.00011262722039620559</v>
      </c>
      <c r="L105" s="46">
        <f t="shared" si="12"/>
        <v>5798.764760627176</v>
      </c>
      <c r="M105" s="47">
        <f t="shared" si="13"/>
        <v>1964.2524893505</v>
      </c>
      <c r="N105" s="48">
        <f t="shared" si="9"/>
        <v>7763.017249977675</v>
      </c>
      <c r="P105" s="45"/>
    </row>
    <row r="106" spans="1:16" s="14" customFormat="1" ht="12.75">
      <c r="A106" s="33" t="s">
        <v>482</v>
      </c>
      <c r="B106" s="34" t="s">
        <v>102</v>
      </c>
      <c r="C106" s="35">
        <v>161</v>
      </c>
      <c r="D106" s="36">
        <v>350248.87</v>
      </c>
      <c r="E106" s="37">
        <v>41600</v>
      </c>
      <c r="F106" s="38">
        <f t="shared" si="14"/>
        <v>1355.530482451923</v>
      </c>
      <c r="G106" s="39">
        <f t="shared" si="10"/>
        <v>6.227871257214479E-05</v>
      </c>
      <c r="H106" s="40">
        <f t="shared" si="15"/>
        <v>8.419443990384615</v>
      </c>
      <c r="I106" s="40">
        <f t="shared" si="16"/>
        <v>-254.46951754807705</v>
      </c>
      <c r="J106" s="40">
        <f t="shared" si="17"/>
        <v>0</v>
      </c>
      <c r="K106" s="40">
        <f t="shared" si="11"/>
        <v>0</v>
      </c>
      <c r="L106" s="46">
        <f t="shared" si="12"/>
        <v>3348.178272510621</v>
      </c>
      <c r="M106" s="47">
        <f t="shared" si="13"/>
        <v>0</v>
      </c>
      <c r="N106" s="48">
        <f t="shared" si="9"/>
        <v>3348.178272510621</v>
      </c>
      <c r="P106" s="45"/>
    </row>
    <row r="107" spans="1:16" s="14" customFormat="1" ht="12.75">
      <c r="A107" s="33" t="s">
        <v>488</v>
      </c>
      <c r="B107" s="34" t="s">
        <v>262</v>
      </c>
      <c r="C107" s="35">
        <v>2155</v>
      </c>
      <c r="D107" s="36">
        <v>1833235.99</v>
      </c>
      <c r="E107" s="37">
        <v>114050</v>
      </c>
      <c r="F107" s="38">
        <f t="shared" si="14"/>
        <v>34639.399898728625</v>
      </c>
      <c r="G107" s="39">
        <f t="shared" si="10"/>
        <v>0.0015914782130626228</v>
      </c>
      <c r="H107" s="40">
        <f t="shared" si="15"/>
        <v>16.073967470407716</v>
      </c>
      <c r="I107" s="40">
        <f t="shared" si="16"/>
        <v>13089.399898728629</v>
      </c>
      <c r="J107" s="40">
        <f t="shared" si="17"/>
        <v>13089.399898728629</v>
      </c>
      <c r="K107" s="40">
        <f t="shared" si="11"/>
        <v>0.001523483920276785</v>
      </c>
      <c r="L107" s="46">
        <f t="shared" si="12"/>
        <v>85559.7772349197</v>
      </c>
      <c r="M107" s="47">
        <f t="shared" si="13"/>
        <v>26570.016310106424</v>
      </c>
      <c r="N107" s="48">
        <f t="shared" si="9"/>
        <v>112129.79354502613</v>
      </c>
      <c r="P107" s="45"/>
    </row>
    <row r="108" spans="1:16" s="14" customFormat="1" ht="12.75">
      <c r="A108" s="33" t="s">
        <v>488</v>
      </c>
      <c r="B108" s="34" t="s">
        <v>263</v>
      </c>
      <c r="C108" s="35">
        <v>2870</v>
      </c>
      <c r="D108" s="36">
        <v>1971508.74</v>
      </c>
      <c r="E108" s="37">
        <v>143800</v>
      </c>
      <c r="F108" s="38">
        <f t="shared" si="14"/>
        <v>39347.91435187761</v>
      </c>
      <c r="G108" s="39">
        <f t="shared" si="10"/>
        <v>0.0018078069655809977</v>
      </c>
      <c r="H108" s="40">
        <f t="shared" si="15"/>
        <v>13.710074687065369</v>
      </c>
      <c r="I108" s="40">
        <f t="shared" si="16"/>
        <v>10647.914351877607</v>
      </c>
      <c r="J108" s="40">
        <f t="shared" si="17"/>
        <v>10647.914351877607</v>
      </c>
      <c r="K108" s="40">
        <f t="shared" si="11"/>
        <v>0.0012393178010510302</v>
      </c>
      <c r="L108" s="46">
        <f t="shared" si="12"/>
        <v>97189.87039174757</v>
      </c>
      <c r="M108" s="47">
        <f t="shared" si="13"/>
        <v>21614.073997806718</v>
      </c>
      <c r="N108" s="48">
        <f t="shared" si="9"/>
        <v>118803.94438955428</v>
      </c>
      <c r="P108" s="45"/>
    </row>
    <row r="109" spans="1:16" s="14" customFormat="1" ht="12.75">
      <c r="A109" s="33" t="s">
        <v>494</v>
      </c>
      <c r="B109" s="34" t="s">
        <v>441</v>
      </c>
      <c r="C109" s="35">
        <v>1434</v>
      </c>
      <c r="D109" s="36">
        <v>1910458</v>
      </c>
      <c r="E109" s="37">
        <v>137950</v>
      </c>
      <c r="F109" s="38">
        <f t="shared" si="14"/>
        <v>19859.34593693367</v>
      </c>
      <c r="G109" s="39">
        <f t="shared" si="10"/>
        <v>0.0009124210141257005</v>
      </c>
      <c r="H109" s="40">
        <f t="shared" si="15"/>
        <v>13.848916274012323</v>
      </c>
      <c r="I109" s="40">
        <f t="shared" si="16"/>
        <v>5519.3459369336715</v>
      </c>
      <c r="J109" s="40">
        <f t="shared" si="17"/>
        <v>5519.3459369336715</v>
      </c>
      <c r="K109" s="40">
        <f t="shared" si="11"/>
        <v>0.0006424003277782188</v>
      </c>
      <c r="L109" s="46">
        <f t="shared" si="12"/>
        <v>49052.8478946778</v>
      </c>
      <c r="M109" s="47">
        <f t="shared" si="13"/>
        <v>11203.654308070403</v>
      </c>
      <c r="N109" s="48">
        <f t="shared" si="9"/>
        <v>60256.502202748205</v>
      </c>
      <c r="P109" s="45"/>
    </row>
    <row r="110" spans="1:16" s="14" customFormat="1" ht="12.75">
      <c r="A110" s="33" t="s">
        <v>491</v>
      </c>
      <c r="B110" s="34" t="s">
        <v>345</v>
      </c>
      <c r="C110" s="35">
        <v>1310</v>
      </c>
      <c r="D110" s="36">
        <v>1193318.4</v>
      </c>
      <c r="E110" s="37">
        <v>93000</v>
      </c>
      <c r="F110" s="38">
        <f t="shared" si="14"/>
        <v>16809.108645161286</v>
      </c>
      <c r="G110" s="39">
        <f t="shared" si="10"/>
        <v>0.0007722804167504826</v>
      </c>
      <c r="H110" s="40">
        <f t="shared" si="15"/>
        <v>12.831380645161289</v>
      </c>
      <c r="I110" s="40">
        <f t="shared" si="16"/>
        <v>3709.1086451612887</v>
      </c>
      <c r="J110" s="40">
        <f t="shared" si="17"/>
        <v>3709.1086451612887</v>
      </c>
      <c r="K110" s="40">
        <f t="shared" si="11"/>
        <v>0.0004317056108898998</v>
      </c>
      <c r="L110" s="46">
        <f t="shared" si="12"/>
        <v>41518.721323181715</v>
      </c>
      <c r="M110" s="47">
        <f t="shared" si="13"/>
        <v>7529.075279261996</v>
      </c>
      <c r="N110" s="48">
        <f t="shared" si="9"/>
        <v>49047.79660244371</v>
      </c>
      <c r="P110" s="45"/>
    </row>
    <row r="111" spans="1:16" s="14" customFormat="1" ht="12.75">
      <c r="A111" s="33" t="s">
        <v>483</v>
      </c>
      <c r="B111" s="34" t="s">
        <v>125</v>
      </c>
      <c r="C111" s="35">
        <v>138</v>
      </c>
      <c r="D111" s="36">
        <v>1707596.33</v>
      </c>
      <c r="E111" s="37">
        <v>184850</v>
      </c>
      <c r="F111" s="38">
        <f t="shared" si="14"/>
        <v>1274.8081879361646</v>
      </c>
      <c r="G111" s="39">
        <f t="shared" si="10"/>
        <v>5.856999436669548E-05</v>
      </c>
      <c r="H111" s="40">
        <f t="shared" si="15"/>
        <v>9.237740492291048</v>
      </c>
      <c r="I111" s="40">
        <f t="shared" si="16"/>
        <v>-105.19181206383544</v>
      </c>
      <c r="J111" s="40">
        <f t="shared" si="17"/>
        <v>0</v>
      </c>
      <c r="K111" s="40">
        <f t="shared" si="11"/>
        <v>0</v>
      </c>
      <c r="L111" s="46">
        <f t="shared" si="12"/>
        <v>3148.7931342907937</v>
      </c>
      <c r="M111" s="47">
        <f t="shared" si="13"/>
        <v>0</v>
      </c>
      <c r="N111" s="48">
        <f t="shared" si="9"/>
        <v>3148.7931342907937</v>
      </c>
      <c r="P111" s="45"/>
    </row>
    <row r="112" spans="1:16" s="14" customFormat="1" ht="12.75">
      <c r="A112" s="33" t="s">
        <v>493</v>
      </c>
      <c r="B112" s="34" t="s">
        <v>407</v>
      </c>
      <c r="C112" s="35">
        <v>98</v>
      </c>
      <c r="D112" s="36">
        <v>182006.81</v>
      </c>
      <c r="E112" s="37">
        <v>17500</v>
      </c>
      <c r="F112" s="38">
        <f t="shared" si="14"/>
        <v>1019.2381359999999</v>
      </c>
      <c r="G112" s="39">
        <f t="shared" si="10"/>
        <v>4.6828042405725815E-05</v>
      </c>
      <c r="H112" s="40">
        <f t="shared" si="15"/>
        <v>10.400389142857144</v>
      </c>
      <c r="I112" s="40">
        <f t="shared" si="16"/>
        <v>39.23813600000007</v>
      </c>
      <c r="J112" s="40">
        <f t="shared" si="17"/>
        <v>39.23813600000007</v>
      </c>
      <c r="K112" s="40">
        <f t="shared" si="11"/>
        <v>4.566952627327098E-06</v>
      </c>
      <c r="L112" s="46">
        <f t="shared" si="12"/>
        <v>2517.5317159202727</v>
      </c>
      <c r="M112" s="47">
        <f t="shared" si="13"/>
        <v>79.64902299298224</v>
      </c>
      <c r="N112" s="48">
        <f t="shared" si="9"/>
        <v>2597.180738913255</v>
      </c>
      <c r="P112" s="45"/>
    </row>
    <row r="113" spans="1:16" s="14" customFormat="1" ht="12.75">
      <c r="A113" s="49" t="s">
        <v>480</v>
      </c>
      <c r="B113" s="34" t="s">
        <v>24</v>
      </c>
      <c r="C113" s="35">
        <v>252</v>
      </c>
      <c r="D113" s="36">
        <v>245631.96</v>
      </c>
      <c r="E113" s="37">
        <v>16750</v>
      </c>
      <c r="F113" s="38">
        <f t="shared" si="14"/>
        <v>3695.477845970149</v>
      </c>
      <c r="G113" s="39">
        <f t="shared" si="10"/>
        <v>0.00016978563415969987</v>
      </c>
      <c r="H113" s="40">
        <f t="shared" si="15"/>
        <v>14.664594626865672</v>
      </c>
      <c r="I113" s="40">
        <f t="shared" si="16"/>
        <v>1175.4778459701492</v>
      </c>
      <c r="J113" s="40">
        <f t="shared" si="17"/>
        <v>1175.4778459701492</v>
      </c>
      <c r="K113" s="40">
        <f t="shared" si="11"/>
        <v>0.00013681464473791927</v>
      </c>
      <c r="L113" s="46">
        <f t="shared" si="12"/>
        <v>9127.87929935795</v>
      </c>
      <c r="M113" s="47">
        <f t="shared" si="13"/>
        <v>2386.088421259804</v>
      </c>
      <c r="N113" s="48">
        <f t="shared" si="9"/>
        <v>11513.967720617755</v>
      </c>
      <c r="P113" s="45"/>
    </row>
    <row r="114" spans="1:16" s="14" customFormat="1" ht="12.75">
      <c r="A114" s="33" t="s">
        <v>481</v>
      </c>
      <c r="B114" s="34" t="s">
        <v>78</v>
      </c>
      <c r="C114" s="35">
        <v>7708</v>
      </c>
      <c r="D114" s="36">
        <v>22057295</v>
      </c>
      <c r="E114" s="37">
        <v>1264650</v>
      </c>
      <c r="F114" s="38">
        <f t="shared" si="14"/>
        <v>134438.48484560946</v>
      </c>
      <c r="G114" s="39">
        <f t="shared" si="10"/>
        <v>0.006176663575421522</v>
      </c>
      <c r="H114" s="40">
        <f t="shared" si="15"/>
        <v>17.441422527972165</v>
      </c>
      <c r="I114" s="40">
        <f t="shared" si="16"/>
        <v>57358.48484560945</v>
      </c>
      <c r="J114" s="40">
        <f t="shared" si="17"/>
        <v>57358.48484560945</v>
      </c>
      <c r="K114" s="40">
        <f t="shared" si="11"/>
        <v>0.006675992026358162</v>
      </c>
      <c r="L114" s="46">
        <f t="shared" si="12"/>
        <v>332064.8408696207</v>
      </c>
      <c r="M114" s="47">
        <f t="shared" si="13"/>
        <v>116431.30240209583</v>
      </c>
      <c r="N114" s="48">
        <f t="shared" si="9"/>
        <v>448496.1432717165</v>
      </c>
      <c r="P114" s="45"/>
    </row>
    <row r="115" spans="1:16" s="14" customFormat="1" ht="12.75">
      <c r="A115" s="33" t="s">
        <v>485</v>
      </c>
      <c r="B115" s="34" t="s">
        <v>185</v>
      </c>
      <c r="C115" s="35">
        <v>1558</v>
      </c>
      <c r="D115" s="36">
        <v>3761325</v>
      </c>
      <c r="E115" s="37">
        <v>298400</v>
      </c>
      <c r="F115" s="38">
        <f t="shared" si="14"/>
        <v>19638.553451742628</v>
      </c>
      <c r="G115" s="39">
        <f t="shared" si="10"/>
        <v>0.0009022768883378171</v>
      </c>
      <c r="H115" s="40">
        <f t="shared" si="15"/>
        <v>12.60497654155496</v>
      </c>
      <c r="I115" s="40">
        <f t="shared" si="16"/>
        <v>4058.553451742627</v>
      </c>
      <c r="J115" s="40">
        <f t="shared" si="17"/>
        <v>4058.553451742627</v>
      </c>
      <c r="K115" s="40">
        <f t="shared" si="11"/>
        <v>0.0004723777232838843</v>
      </c>
      <c r="L115" s="46">
        <f t="shared" si="12"/>
        <v>48507.487527485544</v>
      </c>
      <c r="M115" s="47">
        <f t="shared" si="13"/>
        <v>8238.40911291238</v>
      </c>
      <c r="N115" s="48">
        <f t="shared" si="9"/>
        <v>56745.89664039793</v>
      </c>
      <c r="P115" s="45"/>
    </row>
    <row r="116" spans="1:16" s="14" customFormat="1" ht="12.75">
      <c r="A116" s="33" t="s">
        <v>493</v>
      </c>
      <c r="B116" s="34" t="s">
        <v>408</v>
      </c>
      <c r="C116" s="35">
        <v>493</v>
      </c>
      <c r="D116" s="36">
        <v>1138198.61</v>
      </c>
      <c r="E116" s="37">
        <v>65100</v>
      </c>
      <c r="F116" s="38">
        <f t="shared" si="14"/>
        <v>8619.537860675884</v>
      </c>
      <c r="G116" s="39">
        <f t="shared" si="10"/>
        <v>0.000396017446954604</v>
      </c>
      <c r="H116" s="40">
        <f t="shared" si="15"/>
        <v>17.483849615975423</v>
      </c>
      <c r="I116" s="40">
        <f t="shared" si="16"/>
        <v>3689.5378606758836</v>
      </c>
      <c r="J116" s="40">
        <f t="shared" si="17"/>
        <v>3689.5378606758836</v>
      </c>
      <c r="K116" s="40">
        <f t="shared" si="11"/>
        <v>0.00042942775432646687</v>
      </c>
      <c r="L116" s="46">
        <f t="shared" si="12"/>
        <v>21290.3728524019</v>
      </c>
      <c r="M116" s="47">
        <f t="shared" si="13"/>
        <v>7489.348777894328</v>
      </c>
      <c r="N116" s="48">
        <f t="shared" si="9"/>
        <v>28779.721630296226</v>
      </c>
      <c r="P116" s="45"/>
    </row>
    <row r="117" spans="1:16" s="14" customFormat="1" ht="12.75">
      <c r="A117" s="49" t="s">
        <v>480</v>
      </c>
      <c r="B117" s="34" t="s">
        <v>25</v>
      </c>
      <c r="C117" s="35">
        <v>100</v>
      </c>
      <c r="D117" s="36">
        <v>139087.38</v>
      </c>
      <c r="E117" s="37">
        <v>12250</v>
      </c>
      <c r="F117" s="38">
        <f t="shared" si="14"/>
        <v>1135.4071836734695</v>
      </c>
      <c r="G117" s="39">
        <f t="shared" si="10"/>
        <v>5.216533199345177E-05</v>
      </c>
      <c r="H117" s="40">
        <f t="shared" si="15"/>
        <v>11.354071836734695</v>
      </c>
      <c r="I117" s="40">
        <f t="shared" si="16"/>
        <v>135.40718367346952</v>
      </c>
      <c r="J117" s="40">
        <f t="shared" si="17"/>
        <v>135.40718367346952</v>
      </c>
      <c r="K117" s="40">
        <f t="shared" si="11"/>
        <v>1.5760131756424755E-05</v>
      </c>
      <c r="L117" s="46">
        <f t="shared" si="12"/>
        <v>2804.470804634094</v>
      </c>
      <c r="M117" s="47">
        <f t="shared" si="13"/>
        <v>274.8614227195483</v>
      </c>
      <c r="N117" s="48">
        <f t="shared" si="9"/>
        <v>3079.3322273536423</v>
      </c>
      <c r="P117" s="45"/>
    </row>
    <row r="118" spans="1:16" s="14" customFormat="1" ht="12.75">
      <c r="A118" s="33" t="s">
        <v>482</v>
      </c>
      <c r="B118" s="34" t="s">
        <v>103</v>
      </c>
      <c r="C118" s="35">
        <v>301</v>
      </c>
      <c r="D118" s="36">
        <v>1109250.47</v>
      </c>
      <c r="E118" s="37">
        <v>131000</v>
      </c>
      <c r="F118" s="38">
        <f t="shared" si="14"/>
        <v>2548.7358127480916</v>
      </c>
      <c r="G118" s="39">
        <f t="shared" si="10"/>
        <v>0.00011709953199824117</v>
      </c>
      <c r="H118" s="40">
        <f t="shared" si="15"/>
        <v>8.467560839694656</v>
      </c>
      <c r="I118" s="40">
        <f t="shared" si="16"/>
        <v>-461.2641872519086</v>
      </c>
      <c r="J118" s="40">
        <f t="shared" si="17"/>
        <v>0</v>
      </c>
      <c r="K118" s="40">
        <f t="shared" si="11"/>
        <v>0</v>
      </c>
      <c r="L118" s="46">
        <f t="shared" si="12"/>
        <v>6295.411265984218</v>
      </c>
      <c r="M118" s="47">
        <f t="shared" si="13"/>
        <v>0</v>
      </c>
      <c r="N118" s="48">
        <f t="shared" si="9"/>
        <v>6295.411265984218</v>
      </c>
      <c r="P118" s="45"/>
    </row>
    <row r="119" spans="1:16" s="14" customFormat="1" ht="12.75">
      <c r="A119" s="33" t="s">
        <v>486</v>
      </c>
      <c r="B119" s="34" t="s">
        <v>204</v>
      </c>
      <c r="C119" s="35">
        <v>2232</v>
      </c>
      <c r="D119" s="36">
        <v>5789913</v>
      </c>
      <c r="E119" s="37">
        <v>346750</v>
      </c>
      <c r="F119" s="38">
        <f t="shared" si="14"/>
        <v>37269.173225666906</v>
      </c>
      <c r="G119" s="39">
        <f t="shared" si="10"/>
        <v>0.001712300945770215</v>
      </c>
      <c r="H119" s="40">
        <f t="shared" si="15"/>
        <v>16.697658255227108</v>
      </c>
      <c r="I119" s="40">
        <f t="shared" si="16"/>
        <v>14949.173225666904</v>
      </c>
      <c r="J119" s="40">
        <f t="shared" si="17"/>
        <v>14949.173225666904</v>
      </c>
      <c r="K119" s="40">
        <f t="shared" si="11"/>
        <v>0.0017399441690942518</v>
      </c>
      <c r="L119" s="46">
        <f t="shared" si="12"/>
        <v>92055.35223590092</v>
      </c>
      <c r="M119" s="47">
        <f t="shared" si="13"/>
        <v>30345.147944265642</v>
      </c>
      <c r="N119" s="48">
        <f t="shared" si="9"/>
        <v>122400.50018016656</v>
      </c>
      <c r="P119" s="45"/>
    </row>
    <row r="120" spans="1:16" s="14" customFormat="1" ht="12.75">
      <c r="A120" s="33" t="s">
        <v>493</v>
      </c>
      <c r="B120" s="34" t="s">
        <v>522</v>
      </c>
      <c r="C120" s="35">
        <v>560</v>
      </c>
      <c r="D120" s="36">
        <v>1385037</v>
      </c>
      <c r="E120" s="37">
        <v>56200</v>
      </c>
      <c r="F120" s="38">
        <f t="shared" si="14"/>
        <v>13801.080427046263</v>
      </c>
      <c r="G120" s="39">
        <f t="shared" si="10"/>
        <v>0.00063407907990852</v>
      </c>
      <c r="H120" s="40">
        <f t="shared" si="15"/>
        <v>24.644786476868326</v>
      </c>
      <c r="I120" s="40">
        <f t="shared" si="16"/>
        <v>8201.080427046263</v>
      </c>
      <c r="J120" s="40">
        <f t="shared" si="17"/>
        <v>8201.080427046263</v>
      </c>
      <c r="K120" s="40">
        <f t="shared" si="11"/>
        <v>0.0009545291805711591</v>
      </c>
      <c r="L120" s="46">
        <f t="shared" si="12"/>
        <v>34088.851723514665</v>
      </c>
      <c r="M120" s="47">
        <f t="shared" si="13"/>
        <v>16647.275077009348</v>
      </c>
      <c r="N120" s="48">
        <f t="shared" si="9"/>
        <v>50736.12680052401</v>
      </c>
      <c r="P120" s="45"/>
    </row>
    <row r="121" spans="1:16" s="14" customFormat="1" ht="12.75">
      <c r="A121" s="33" t="s">
        <v>494</v>
      </c>
      <c r="B121" s="34" t="s">
        <v>442</v>
      </c>
      <c r="C121" s="35">
        <v>2039</v>
      </c>
      <c r="D121" s="36">
        <v>3467669</v>
      </c>
      <c r="E121" s="37">
        <v>222950</v>
      </c>
      <c r="F121" s="38">
        <f t="shared" si="14"/>
        <v>31713.734429244225</v>
      </c>
      <c r="G121" s="39">
        <f t="shared" si="10"/>
        <v>0.00145706096371631</v>
      </c>
      <c r="H121" s="40">
        <f t="shared" si="15"/>
        <v>15.55357254989908</v>
      </c>
      <c r="I121" s="40">
        <f t="shared" si="16"/>
        <v>11323.734429244225</v>
      </c>
      <c r="J121" s="40">
        <f t="shared" si="17"/>
        <v>11323.734429244225</v>
      </c>
      <c r="K121" s="40">
        <f t="shared" si="11"/>
        <v>0.0013179769472941103</v>
      </c>
      <c r="L121" s="46">
        <f t="shared" si="12"/>
        <v>78333.34471689652</v>
      </c>
      <c r="M121" s="47">
        <f t="shared" si="13"/>
        <v>22985.91309029808</v>
      </c>
      <c r="N121" s="48">
        <f t="shared" si="9"/>
        <v>101319.2578071946</v>
      </c>
      <c r="P121" s="45"/>
    </row>
    <row r="122" spans="1:16" s="14" customFormat="1" ht="12.75">
      <c r="A122" s="33" t="s">
        <v>493</v>
      </c>
      <c r="B122" s="34" t="s">
        <v>409</v>
      </c>
      <c r="C122" s="35">
        <v>55</v>
      </c>
      <c r="D122" s="36">
        <v>340720</v>
      </c>
      <c r="E122" s="37">
        <v>36950</v>
      </c>
      <c r="F122" s="38">
        <f t="shared" si="14"/>
        <v>507.16102841677946</v>
      </c>
      <c r="G122" s="39">
        <f t="shared" si="10"/>
        <v>2.3301088633159683E-05</v>
      </c>
      <c r="H122" s="40">
        <f t="shared" si="15"/>
        <v>9.221109607577809</v>
      </c>
      <c r="I122" s="40">
        <f t="shared" si="16"/>
        <v>-42.83897158322052</v>
      </c>
      <c r="J122" s="40">
        <f t="shared" si="17"/>
        <v>0</v>
      </c>
      <c r="K122" s="40">
        <f t="shared" si="11"/>
        <v>0</v>
      </c>
      <c r="L122" s="46">
        <f t="shared" si="12"/>
        <v>1252.6944675841535</v>
      </c>
      <c r="M122" s="47">
        <f t="shared" si="13"/>
        <v>0</v>
      </c>
      <c r="N122" s="48">
        <f t="shared" si="9"/>
        <v>1252.6944675841535</v>
      </c>
      <c r="P122" s="45"/>
    </row>
    <row r="123" spans="1:16" s="14" customFormat="1" ht="12.75">
      <c r="A123" s="33" t="s">
        <v>483</v>
      </c>
      <c r="B123" s="34" t="s">
        <v>126</v>
      </c>
      <c r="C123" s="35">
        <v>1717</v>
      </c>
      <c r="D123" s="36">
        <v>3792501.3</v>
      </c>
      <c r="E123" s="37">
        <v>248200</v>
      </c>
      <c r="F123" s="38">
        <f t="shared" si="14"/>
        <v>26235.79666438356</v>
      </c>
      <c r="G123" s="39">
        <f t="shared" si="10"/>
        <v>0.0012053817016396975</v>
      </c>
      <c r="H123" s="40">
        <f t="shared" si="15"/>
        <v>15.280021353746978</v>
      </c>
      <c r="I123" s="40">
        <f t="shared" si="16"/>
        <v>9065.79666438356</v>
      </c>
      <c r="J123" s="40">
        <f t="shared" si="17"/>
        <v>9065.79666438356</v>
      </c>
      <c r="K123" s="40">
        <f t="shared" si="11"/>
        <v>0.001055174075935199</v>
      </c>
      <c r="L123" s="46">
        <f t="shared" si="12"/>
        <v>64802.76577388674</v>
      </c>
      <c r="M123" s="47">
        <f t="shared" si="13"/>
        <v>18402.55222549783</v>
      </c>
      <c r="N123" s="48">
        <f t="shared" si="9"/>
        <v>83205.31799938457</v>
      </c>
      <c r="P123" s="45"/>
    </row>
    <row r="124" spans="1:16" s="14" customFormat="1" ht="12.75">
      <c r="A124" s="33" t="s">
        <v>483</v>
      </c>
      <c r="B124" s="34" t="s">
        <v>127</v>
      </c>
      <c r="C124" s="35">
        <v>1929</v>
      </c>
      <c r="D124" s="36">
        <v>4503123.11</v>
      </c>
      <c r="E124" s="37">
        <v>501550</v>
      </c>
      <c r="F124" s="38">
        <f t="shared" si="14"/>
        <v>17319.35894564849</v>
      </c>
      <c r="G124" s="39">
        <f t="shared" si="10"/>
        <v>0.0007957234394012257</v>
      </c>
      <c r="H124" s="40">
        <f t="shared" si="15"/>
        <v>8.97841313926827</v>
      </c>
      <c r="I124" s="40">
        <f t="shared" si="16"/>
        <v>-1970.641054351508</v>
      </c>
      <c r="J124" s="40">
        <f t="shared" si="17"/>
        <v>0</v>
      </c>
      <c r="K124" s="40">
        <f t="shared" si="11"/>
        <v>0</v>
      </c>
      <c r="L124" s="46">
        <f t="shared" si="12"/>
        <v>42779.04633375843</v>
      </c>
      <c r="M124" s="47">
        <f t="shared" si="13"/>
        <v>0</v>
      </c>
      <c r="N124" s="48">
        <f t="shared" si="9"/>
        <v>42779.04633375843</v>
      </c>
      <c r="P124" s="45"/>
    </row>
    <row r="125" spans="1:16" s="14" customFormat="1" ht="12.75">
      <c r="A125" s="33" t="s">
        <v>487</v>
      </c>
      <c r="B125" s="34" t="s">
        <v>222</v>
      </c>
      <c r="C125" s="35">
        <v>1160</v>
      </c>
      <c r="D125" s="36">
        <v>3362159</v>
      </c>
      <c r="E125" s="37">
        <v>278600</v>
      </c>
      <c r="F125" s="38">
        <f t="shared" si="14"/>
        <v>13998.939124192391</v>
      </c>
      <c r="G125" s="39">
        <f t="shared" si="10"/>
        <v>0.0006431695320148966</v>
      </c>
      <c r="H125" s="40">
        <f t="shared" si="15"/>
        <v>12.068050969131372</v>
      </c>
      <c r="I125" s="40">
        <f t="shared" si="16"/>
        <v>2398.9391241923913</v>
      </c>
      <c r="J125" s="40">
        <f t="shared" si="17"/>
        <v>2398.9391241923913</v>
      </c>
      <c r="K125" s="40">
        <f t="shared" si="11"/>
        <v>0.0002792141129239215</v>
      </c>
      <c r="L125" s="46">
        <f t="shared" si="12"/>
        <v>34577.56533002364</v>
      </c>
      <c r="M125" s="47">
        <f t="shared" si="13"/>
        <v>4869.577837784244</v>
      </c>
      <c r="N125" s="48">
        <f t="shared" si="9"/>
        <v>39447.14316780788</v>
      </c>
      <c r="P125" s="45"/>
    </row>
    <row r="126" spans="1:16" s="14" customFormat="1" ht="12.75">
      <c r="A126" s="33" t="s">
        <v>491</v>
      </c>
      <c r="B126" s="34" t="s">
        <v>346</v>
      </c>
      <c r="C126" s="35">
        <v>37</v>
      </c>
      <c r="D126" s="36">
        <v>75391.01</v>
      </c>
      <c r="E126" s="37">
        <v>10000</v>
      </c>
      <c r="F126" s="38">
        <f t="shared" si="14"/>
        <v>278.946737</v>
      </c>
      <c r="G126" s="39">
        <f t="shared" si="10"/>
        <v>1.2815974175023261E-05</v>
      </c>
      <c r="H126" s="40">
        <f t="shared" si="15"/>
        <v>7.539101</v>
      </c>
      <c r="I126" s="40">
        <f t="shared" si="16"/>
        <v>-91.05326300000002</v>
      </c>
      <c r="J126" s="40">
        <f t="shared" si="17"/>
        <v>0</v>
      </c>
      <c r="K126" s="40">
        <f t="shared" si="11"/>
        <v>0</v>
      </c>
      <c r="L126" s="46">
        <f t="shared" si="12"/>
        <v>689.0021405654812</v>
      </c>
      <c r="M126" s="47">
        <f t="shared" si="13"/>
        <v>0</v>
      </c>
      <c r="N126" s="48">
        <f t="shared" si="9"/>
        <v>689.0021405654812</v>
      </c>
      <c r="P126" s="45"/>
    </row>
    <row r="127" spans="1:16" s="14" customFormat="1" ht="12.75">
      <c r="A127" s="33" t="s">
        <v>493</v>
      </c>
      <c r="B127" s="34" t="s">
        <v>410</v>
      </c>
      <c r="C127" s="35">
        <v>315</v>
      </c>
      <c r="D127" s="36">
        <v>246405.26</v>
      </c>
      <c r="E127" s="37">
        <v>19000</v>
      </c>
      <c r="F127" s="38">
        <f t="shared" si="14"/>
        <v>4085.1398368421055</v>
      </c>
      <c r="G127" s="39">
        <f t="shared" si="10"/>
        <v>0.0001876883279345446</v>
      </c>
      <c r="H127" s="40">
        <f t="shared" si="15"/>
        <v>12.968697894736843</v>
      </c>
      <c r="I127" s="40">
        <f t="shared" si="16"/>
        <v>935.1398368421056</v>
      </c>
      <c r="J127" s="40">
        <f t="shared" si="17"/>
        <v>935.1398368421056</v>
      </c>
      <c r="K127" s="40">
        <f t="shared" si="11"/>
        <v>0.00010884154473556747</v>
      </c>
      <c r="L127" s="46">
        <f t="shared" si="12"/>
        <v>10090.349585603977</v>
      </c>
      <c r="M127" s="47">
        <f t="shared" si="13"/>
        <v>1898.229170883408</v>
      </c>
      <c r="N127" s="48">
        <f t="shared" si="9"/>
        <v>11988.578756487384</v>
      </c>
      <c r="P127" s="45"/>
    </row>
    <row r="128" spans="1:16" s="14" customFormat="1" ht="12.75">
      <c r="A128" s="33" t="s">
        <v>491</v>
      </c>
      <c r="B128" s="34" t="s">
        <v>347</v>
      </c>
      <c r="C128" s="35">
        <v>834</v>
      </c>
      <c r="D128" s="36">
        <v>972999.75</v>
      </c>
      <c r="E128" s="37">
        <v>58550</v>
      </c>
      <c r="F128" s="38">
        <f t="shared" si="14"/>
        <v>13859.637771135782</v>
      </c>
      <c r="G128" s="39">
        <f t="shared" si="10"/>
        <v>0.0006367694480328448</v>
      </c>
      <c r="H128" s="40">
        <f t="shared" si="15"/>
        <v>16.6182707087959</v>
      </c>
      <c r="I128" s="40">
        <f t="shared" si="16"/>
        <v>5519.637771135782</v>
      </c>
      <c r="J128" s="40">
        <f t="shared" si="17"/>
        <v>5519.637771135782</v>
      </c>
      <c r="K128" s="40">
        <f t="shared" si="11"/>
        <v>0.0006424342945542163</v>
      </c>
      <c r="L128" s="46">
        <f t="shared" si="12"/>
        <v>34233.48914016782</v>
      </c>
      <c r="M128" s="47">
        <f t="shared" si="13"/>
        <v>11204.246698827037</v>
      </c>
      <c r="N128" s="48">
        <f t="shared" si="9"/>
        <v>45437.73583899486</v>
      </c>
      <c r="P128" s="45"/>
    </row>
    <row r="129" spans="1:16" s="14" customFormat="1" ht="12.75">
      <c r="A129" s="33" t="s">
        <v>488</v>
      </c>
      <c r="B129" s="34" t="s">
        <v>264</v>
      </c>
      <c r="C129" s="35">
        <v>3773</v>
      </c>
      <c r="D129" s="36">
        <v>4330025.13</v>
      </c>
      <c r="E129" s="37">
        <v>219250</v>
      </c>
      <c r="F129" s="38">
        <f t="shared" si="14"/>
        <v>74513.95582891676</v>
      </c>
      <c r="G129" s="39">
        <f t="shared" si="10"/>
        <v>0.0034234812848239955</v>
      </c>
      <c r="H129" s="40">
        <f t="shared" si="15"/>
        <v>19.749259429874574</v>
      </c>
      <c r="I129" s="40">
        <f t="shared" si="16"/>
        <v>36783.95582891677</v>
      </c>
      <c r="J129" s="40">
        <f t="shared" si="17"/>
        <v>36783.95582891677</v>
      </c>
      <c r="K129" s="40">
        <f t="shared" si="11"/>
        <v>0.004281308972382252</v>
      </c>
      <c r="L129" s="46">
        <f t="shared" si="12"/>
        <v>184050.45931089477</v>
      </c>
      <c r="M129" s="47">
        <f t="shared" si="13"/>
        <v>74667.31201477638</v>
      </c>
      <c r="N129" s="48">
        <f t="shared" si="9"/>
        <v>258717.77132567117</v>
      </c>
      <c r="P129" s="45"/>
    </row>
    <row r="130" spans="1:16" s="14" customFormat="1" ht="12.75">
      <c r="A130" s="33" t="s">
        <v>487</v>
      </c>
      <c r="B130" s="34" t="s">
        <v>223</v>
      </c>
      <c r="C130" s="35">
        <v>2454</v>
      </c>
      <c r="D130" s="36">
        <v>3243151</v>
      </c>
      <c r="E130" s="37">
        <v>150400</v>
      </c>
      <c r="F130" s="38">
        <f t="shared" si="14"/>
        <v>52916.83878989362</v>
      </c>
      <c r="G130" s="39">
        <f t="shared" si="10"/>
        <v>0.0024312198330362464</v>
      </c>
      <c r="H130" s="40">
        <f t="shared" si="15"/>
        <v>21.563503989361703</v>
      </c>
      <c r="I130" s="40">
        <f t="shared" si="16"/>
        <v>28376.83878989362</v>
      </c>
      <c r="J130" s="40">
        <f t="shared" si="17"/>
        <v>28376.83878989362</v>
      </c>
      <c r="K130" s="40">
        <f t="shared" si="11"/>
        <v>0.003302799054132998</v>
      </c>
      <c r="L130" s="46">
        <f t="shared" si="12"/>
        <v>130705.29374285239</v>
      </c>
      <c r="M130" s="47">
        <f t="shared" si="13"/>
        <v>57601.8056832359</v>
      </c>
      <c r="N130" s="48">
        <f t="shared" si="9"/>
        <v>188307.09942608827</v>
      </c>
      <c r="P130" s="45"/>
    </row>
    <row r="131" spans="1:16" s="14" customFormat="1" ht="12.75">
      <c r="A131" s="33" t="s">
        <v>488</v>
      </c>
      <c r="B131" s="34" t="s">
        <v>265</v>
      </c>
      <c r="C131" s="35">
        <v>1164</v>
      </c>
      <c r="D131" s="36">
        <v>992972.82</v>
      </c>
      <c r="E131" s="37">
        <v>89350</v>
      </c>
      <c r="F131" s="38">
        <f t="shared" si="14"/>
        <v>12935.874230330162</v>
      </c>
      <c r="G131" s="39">
        <f t="shared" si="10"/>
        <v>0.000594327905930157</v>
      </c>
      <c r="H131" s="40">
        <f t="shared" si="15"/>
        <v>11.113294012311135</v>
      </c>
      <c r="I131" s="40">
        <f t="shared" si="16"/>
        <v>1295.8742303301613</v>
      </c>
      <c r="J131" s="40">
        <f t="shared" si="17"/>
        <v>1295.8742303301613</v>
      </c>
      <c r="K131" s="40">
        <f t="shared" si="11"/>
        <v>0.0001508276596240912</v>
      </c>
      <c r="L131" s="46">
        <f t="shared" si="12"/>
        <v>31951.780940830035</v>
      </c>
      <c r="M131" s="47">
        <f t="shared" si="13"/>
        <v>2630.479601976506</v>
      </c>
      <c r="N131" s="48">
        <f t="shared" si="9"/>
        <v>34582.26054280654</v>
      </c>
      <c r="P131" s="45"/>
    </row>
    <row r="132" spans="1:16" s="14" customFormat="1" ht="12.75">
      <c r="A132" s="33" t="s">
        <v>489</v>
      </c>
      <c r="B132" s="34" t="s">
        <v>314</v>
      </c>
      <c r="C132" s="35">
        <v>3998</v>
      </c>
      <c r="D132" s="36">
        <v>5992287.399999999</v>
      </c>
      <c r="E132" s="37">
        <v>301800</v>
      </c>
      <c r="F132" s="38">
        <f t="shared" si="14"/>
        <v>79380.93116368455</v>
      </c>
      <c r="G132" s="39">
        <f t="shared" si="10"/>
        <v>0.0036470903898154594</v>
      </c>
      <c r="H132" s="40">
        <f t="shared" si="15"/>
        <v>19.85516037110669</v>
      </c>
      <c r="I132" s="40">
        <f t="shared" si="16"/>
        <v>39400.93116368455</v>
      </c>
      <c r="J132" s="40">
        <f t="shared" si="17"/>
        <v>39400.93116368455</v>
      </c>
      <c r="K132" s="40">
        <f t="shared" si="11"/>
        <v>0.00458590046420969</v>
      </c>
      <c r="L132" s="46">
        <f t="shared" si="12"/>
        <v>196071.95294727458</v>
      </c>
      <c r="M132" s="47">
        <f t="shared" si="13"/>
        <v>79979.47894877616</v>
      </c>
      <c r="N132" s="48">
        <f t="shared" si="9"/>
        <v>276051.43189605075</v>
      </c>
      <c r="P132" s="45"/>
    </row>
    <row r="133" spans="1:16" s="14" customFormat="1" ht="12.75">
      <c r="A133" s="33" t="s">
        <v>486</v>
      </c>
      <c r="B133" s="34" t="s">
        <v>205</v>
      </c>
      <c r="C133" s="35">
        <v>1657</v>
      </c>
      <c r="D133" s="36">
        <v>2180550</v>
      </c>
      <c r="E133" s="37">
        <v>138300</v>
      </c>
      <c r="F133" s="38">
        <f t="shared" si="14"/>
        <v>26125.60629067245</v>
      </c>
      <c r="G133" s="39">
        <f t="shared" si="10"/>
        <v>0.0012003190972192062</v>
      </c>
      <c r="H133" s="40">
        <f t="shared" si="15"/>
        <v>15.766811279826465</v>
      </c>
      <c r="I133" s="40">
        <f t="shared" si="16"/>
        <v>9555.606290672453</v>
      </c>
      <c r="J133" s="40">
        <f t="shared" si="17"/>
        <v>9555.606290672453</v>
      </c>
      <c r="K133" s="40">
        <f t="shared" si="11"/>
        <v>0.001112183342625904</v>
      </c>
      <c r="L133" s="46">
        <f t="shared" si="12"/>
        <v>64530.59408916592</v>
      </c>
      <c r="M133" s="47">
        <f t="shared" si="13"/>
        <v>19396.810927961884</v>
      </c>
      <c r="N133" s="48">
        <f t="shared" si="9"/>
        <v>83927.4050171278</v>
      </c>
      <c r="P133" s="45"/>
    </row>
    <row r="134" spans="1:16" s="14" customFormat="1" ht="12.75">
      <c r="A134" s="33" t="s">
        <v>488</v>
      </c>
      <c r="B134" s="34" t="s">
        <v>266</v>
      </c>
      <c r="C134" s="35">
        <v>44</v>
      </c>
      <c r="D134" s="36">
        <v>145174.7</v>
      </c>
      <c r="E134" s="37">
        <v>4900</v>
      </c>
      <c r="F134" s="38">
        <f t="shared" si="14"/>
        <v>1303.6095510204084</v>
      </c>
      <c r="G134" s="39">
        <f t="shared" si="10"/>
        <v>5.989324886847923E-05</v>
      </c>
      <c r="H134" s="40">
        <f t="shared" si="15"/>
        <v>29.62748979591837</v>
      </c>
      <c r="I134" s="40">
        <f t="shared" si="16"/>
        <v>863.6095510204082</v>
      </c>
      <c r="J134" s="40">
        <f t="shared" si="17"/>
        <v>863.6095510204082</v>
      </c>
      <c r="K134" s="40">
        <f t="shared" si="11"/>
        <v>0.00010051608741091629</v>
      </c>
      <c r="L134" s="46">
        <f t="shared" si="12"/>
        <v>3219.9328831534867</v>
      </c>
      <c r="M134" s="47">
        <f t="shared" si="13"/>
        <v>1753.0306991693856</v>
      </c>
      <c r="N134" s="48">
        <f aca="true" t="shared" si="18" ref="N134:N197">L134+M134</f>
        <v>4972.963582322873</v>
      </c>
      <c r="P134" s="45"/>
    </row>
    <row r="135" spans="1:16" s="14" customFormat="1" ht="12.75">
      <c r="A135" s="49" t="s">
        <v>479</v>
      </c>
      <c r="B135" s="34" t="s">
        <v>1</v>
      </c>
      <c r="C135" s="35">
        <v>3916</v>
      </c>
      <c r="D135" s="36">
        <v>6425918.96</v>
      </c>
      <c r="E135" s="37">
        <v>398000</v>
      </c>
      <c r="F135" s="38">
        <f t="shared" si="14"/>
        <v>63225.87599839196</v>
      </c>
      <c r="G135" s="39">
        <f aca="true" t="shared" si="19" ref="G135:G198">F135/$F$498</f>
        <v>0.0029048599123373663</v>
      </c>
      <c r="H135" s="40">
        <f t="shared" si="15"/>
        <v>16.14552502512563</v>
      </c>
      <c r="I135" s="40">
        <f t="shared" si="16"/>
        <v>24065.875998391963</v>
      </c>
      <c r="J135" s="40">
        <f t="shared" si="17"/>
        <v>24065.875998391963</v>
      </c>
      <c r="K135" s="40">
        <f aca="true" t="shared" si="20" ref="K135:K198">J135/$J$498</f>
        <v>0.002801043240682588</v>
      </c>
      <c r="L135" s="46">
        <f aca="true" t="shared" si="21" ref="L135:L198">$B$505*G135</f>
        <v>156168.7523952637</v>
      </c>
      <c r="M135" s="47">
        <f aca="true" t="shared" si="22" ref="M135:M198">$G$505*K135</f>
        <v>48851.033870267886</v>
      </c>
      <c r="N135" s="48">
        <f t="shared" si="18"/>
        <v>205019.78626553158</v>
      </c>
      <c r="P135" s="45"/>
    </row>
    <row r="136" spans="1:16" s="14" customFormat="1" ht="12.75">
      <c r="A136" s="49" t="s">
        <v>480</v>
      </c>
      <c r="B136" s="34" t="s">
        <v>26</v>
      </c>
      <c r="C136" s="35">
        <v>210</v>
      </c>
      <c r="D136" s="36">
        <v>231335.16</v>
      </c>
      <c r="E136" s="37">
        <v>17750</v>
      </c>
      <c r="F136" s="38">
        <f aca="true" t="shared" si="23" ref="F136:F199">(C136*D136)/E136</f>
        <v>2736.92301971831</v>
      </c>
      <c r="G136" s="39">
        <f t="shared" si="19"/>
        <v>0.00012574563558969518</v>
      </c>
      <c r="H136" s="40">
        <f aca="true" t="shared" si="24" ref="H136:H199">D136/E136</f>
        <v>13.032966760563381</v>
      </c>
      <c r="I136" s="40">
        <f aca="true" t="shared" si="25" ref="I136:I199">(H136-10)*C136</f>
        <v>636.92301971831</v>
      </c>
      <c r="J136" s="40">
        <f aca="true" t="shared" si="26" ref="J136:J199">IF(I136&gt;0,I136,0)</f>
        <v>636.92301971831</v>
      </c>
      <c r="K136" s="40">
        <f t="shared" si="20"/>
        <v>7.413189195092345E-05</v>
      </c>
      <c r="L136" s="46">
        <f t="shared" si="21"/>
        <v>6760.236163468213</v>
      </c>
      <c r="M136" s="47">
        <f t="shared" si="22"/>
        <v>1292.8824203653116</v>
      </c>
      <c r="N136" s="48">
        <f t="shared" si="18"/>
        <v>8053.118583833524</v>
      </c>
      <c r="P136" s="45"/>
    </row>
    <row r="137" spans="1:16" s="14" customFormat="1" ht="12.75">
      <c r="A137" s="49" t="s">
        <v>480</v>
      </c>
      <c r="B137" s="34" t="s">
        <v>27</v>
      </c>
      <c r="C137" s="35">
        <v>784</v>
      </c>
      <c r="D137" s="36">
        <v>1325513.57</v>
      </c>
      <c r="E137" s="37">
        <v>87650</v>
      </c>
      <c r="F137" s="38">
        <f t="shared" si="23"/>
        <v>11856.276541699943</v>
      </c>
      <c r="G137" s="39">
        <f t="shared" si="19"/>
        <v>0.0005447266944383026</v>
      </c>
      <c r="H137" s="40">
        <f t="shared" si="24"/>
        <v>15.122801711351968</v>
      </c>
      <c r="I137" s="40">
        <f t="shared" si="25"/>
        <v>4016.276541699943</v>
      </c>
      <c r="J137" s="40">
        <f t="shared" si="26"/>
        <v>4016.276541699943</v>
      </c>
      <c r="K137" s="40">
        <f t="shared" si="20"/>
        <v>0.0004674570857338563</v>
      </c>
      <c r="L137" s="46">
        <f t="shared" si="21"/>
        <v>29285.16032925512</v>
      </c>
      <c r="M137" s="47">
        <f t="shared" si="22"/>
        <v>8152.591718832755</v>
      </c>
      <c r="N137" s="48">
        <f t="shared" si="18"/>
        <v>37437.752048087874</v>
      </c>
      <c r="P137" s="45"/>
    </row>
    <row r="138" spans="1:16" s="14" customFormat="1" ht="12.75">
      <c r="A138" s="33" t="s">
        <v>493</v>
      </c>
      <c r="B138" s="34" t="s">
        <v>496</v>
      </c>
      <c r="C138" s="35">
        <v>1329</v>
      </c>
      <c r="D138" s="36">
        <v>1498319.1</v>
      </c>
      <c r="E138" s="37">
        <v>89750</v>
      </c>
      <c r="F138" s="38">
        <f t="shared" si="23"/>
        <v>22186.80873426184</v>
      </c>
      <c r="G138" s="39">
        <f t="shared" si="19"/>
        <v>0.0010193543427772028</v>
      </c>
      <c r="H138" s="40">
        <f t="shared" si="24"/>
        <v>16.694363231197773</v>
      </c>
      <c r="I138" s="40">
        <f t="shared" si="25"/>
        <v>8896.80873426184</v>
      </c>
      <c r="J138" s="40">
        <f t="shared" si="26"/>
        <v>8896.80873426184</v>
      </c>
      <c r="K138" s="40">
        <f t="shared" si="20"/>
        <v>0.0010355054588669478</v>
      </c>
      <c r="L138" s="46">
        <f t="shared" si="21"/>
        <v>54801.71187743028</v>
      </c>
      <c r="M138" s="47">
        <f t="shared" si="22"/>
        <v>18059.525647176135</v>
      </c>
      <c r="N138" s="48">
        <f t="shared" si="18"/>
        <v>72861.23752460642</v>
      </c>
      <c r="P138" s="45"/>
    </row>
    <row r="139" spans="1:16" s="14" customFormat="1" ht="12.75">
      <c r="A139" s="33" t="s">
        <v>488</v>
      </c>
      <c r="B139" s="34" t="s">
        <v>513</v>
      </c>
      <c r="C139" s="35">
        <v>1648</v>
      </c>
      <c r="D139" s="36">
        <v>2367042.47</v>
      </c>
      <c r="E139" s="37">
        <v>65250</v>
      </c>
      <c r="F139" s="38">
        <f t="shared" si="23"/>
        <v>59783.693341915714</v>
      </c>
      <c r="G139" s="39">
        <f t="shared" si="19"/>
        <v>0.002746711713489238</v>
      </c>
      <c r="H139" s="40">
        <f t="shared" si="24"/>
        <v>36.276512950191574</v>
      </c>
      <c r="I139" s="40">
        <f t="shared" si="25"/>
        <v>43303.693341915714</v>
      </c>
      <c r="J139" s="40">
        <f t="shared" si="26"/>
        <v>43303.693341915714</v>
      </c>
      <c r="K139" s="40">
        <f t="shared" si="20"/>
        <v>0.005040145538025266</v>
      </c>
      <c r="L139" s="46">
        <f t="shared" si="21"/>
        <v>147666.51557386827</v>
      </c>
      <c r="M139" s="47">
        <f t="shared" si="22"/>
        <v>87901.64921879293</v>
      </c>
      <c r="N139" s="48">
        <f t="shared" si="18"/>
        <v>235568.1647926612</v>
      </c>
      <c r="P139" s="45"/>
    </row>
    <row r="140" spans="1:16" s="14" customFormat="1" ht="12.75">
      <c r="A140" s="33" t="s">
        <v>483</v>
      </c>
      <c r="B140" s="34" t="s">
        <v>128</v>
      </c>
      <c r="C140" s="35">
        <v>436</v>
      </c>
      <c r="D140" s="36">
        <v>1149256</v>
      </c>
      <c r="E140" s="37">
        <v>76850</v>
      </c>
      <c r="F140" s="38">
        <f t="shared" si="23"/>
        <v>6520.177176317502</v>
      </c>
      <c r="G140" s="39">
        <f t="shared" si="19"/>
        <v>0.0002995640788164559</v>
      </c>
      <c r="H140" s="40">
        <f t="shared" si="24"/>
        <v>14.954534808067665</v>
      </c>
      <c r="I140" s="40">
        <f t="shared" si="25"/>
        <v>2160.177176317502</v>
      </c>
      <c r="J140" s="40">
        <f t="shared" si="26"/>
        <v>2160.177176317502</v>
      </c>
      <c r="K140" s="40">
        <f t="shared" si="20"/>
        <v>0.00025142445173428294</v>
      </c>
      <c r="L140" s="46">
        <f t="shared" si="21"/>
        <v>16104.924114415988</v>
      </c>
      <c r="M140" s="47">
        <f t="shared" si="22"/>
        <v>4384.917815296523</v>
      </c>
      <c r="N140" s="48">
        <f t="shared" si="18"/>
        <v>20489.84192971251</v>
      </c>
      <c r="P140" s="45"/>
    </row>
    <row r="141" spans="1:16" s="14" customFormat="1" ht="12.75">
      <c r="A141" s="49" t="s">
        <v>480</v>
      </c>
      <c r="B141" s="34" t="s">
        <v>28</v>
      </c>
      <c r="C141" s="35">
        <v>1253</v>
      </c>
      <c r="D141" s="36">
        <v>3331482.3</v>
      </c>
      <c r="E141" s="37">
        <v>258100</v>
      </c>
      <c r="F141" s="38">
        <f t="shared" si="23"/>
        <v>16173.372033707863</v>
      </c>
      <c r="G141" s="39">
        <f t="shared" si="19"/>
        <v>0.0007430720306545238</v>
      </c>
      <c r="H141" s="40">
        <f t="shared" si="24"/>
        <v>12.907719101123595</v>
      </c>
      <c r="I141" s="40">
        <f t="shared" si="25"/>
        <v>3643.3720337078644</v>
      </c>
      <c r="J141" s="40">
        <f t="shared" si="26"/>
        <v>3643.3720337078644</v>
      </c>
      <c r="K141" s="40">
        <f t="shared" si="20"/>
        <v>0.00042405448316077435</v>
      </c>
      <c r="L141" s="46">
        <f t="shared" si="21"/>
        <v>39948.443459966365</v>
      </c>
      <c r="M141" s="47">
        <f t="shared" si="22"/>
        <v>7395.637317857955</v>
      </c>
      <c r="N141" s="48">
        <f t="shared" si="18"/>
        <v>47344.08077782432</v>
      </c>
      <c r="P141" s="45"/>
    </row>
    <row r="142" spans="1:16" s="14" customFormat="1" ht="12.75">
      <c r="A142" s="33" t="s">
        <v>493</v>
      </c>
      <c r="B142" s="34" t="s">
        <v>411</v>
      </c>
      <c r="C142" s="35">
        <v>1222</v>
      </c>
      <c r="D142" s="36">
        <v>3076327.11</v>
      </c>
      <c r="E142" s="37">
        <v>144700</v>
      </c>
      <c r="F142" s="38">
        <f t="shared" si="23"/>
        <v>25979.763154250173</v>
      </c>
      <c r="G142" s="39">
        <f t="shared" si="19"/>
        <v>0.0011936184564800667</v>
      </c>
      <c r="H142" s="40">
        <f t="shared" si="24"/>
        <v>21.260035314443677</v>
      </c>
      <c r="I142" s="40">
        <f t="shared" si="25"/>
        <v>13759.763154250173</v>
      </c>
      <c r="J142" s="40">
        <f t="shared" si="26"/>
        <v>13759.763154250173</v>
      </c>
      <c r="K142" s="40">
        <f t="shared" si="20"/>
        <v>0.001601507943412534</v>
      </c>
      <c r="L142" s="46">
        <f t="shared" si="21"/>
        <v>64170.3596076214</v>
      </c>
      <c r="M142" s="47">
        <f t="shared" si="22"/>
        <v>27930.778665196023</v>
      </c>
      <c r="N142" s="48">
        <f t="shared" si="18"/>
        <v>92101.13827281742</v>
      </c>
      <c r="P142" s="45"/>
    </row>
    <row r="143" spans="1:16" s="14" customFormat="1" ht="12.75">
      <c r="A143" s="33" t="s">
        <v>488</v>
      </c>
      <c r="B143" s="34" t="s">
        <v>267</v>
      </c>
      <c r="C143" s="35">
        <v>2195</v>
      </c>
      <c r="D143" s="36">
        <v>2520162.17</v>
      </c>
      <c r="E143" s="37">
        <v>173400</v>
      </c>
      <c r="F143" s="38">
        <f t="shared" si="23"/>
        <v>31901.70682324106</v>
      </c>
      <c r="G143" s="39">
        <f t="shared" si="19"/>
        <v>0.0014656971979056374</v>
      </c>
      <c r="H143" s="40">
        <f t="shared" si="24"/>
        <v>14.53380720876586</v>
      </c>
      <c r="I143" s="40">
        <f t="shared" si="25"/>
        <v>9951.70682324106</v>
      </c>
      <c r="J143" s="40">
        <f t="shared" si="26"/>
        <v>9951.70682324106</v>
      </c>
      <c r="K143" s="40">
        <f t="shared" si="20"/>
        <v>0.0011582857458567778</v>
      </c>
      <c r="L143" s="46">
        <f t="shared" si="21"/>
        <v>78797.6390234868</v>
      </c>
      <c r="M143" s="47">
        <f t="shared" si="22"/>
        <v>20200.85066180881</v>
      </c>
      <c r="N143" s="48">
        <f t="shared" si="18"/>
        <v>98998.48968529562</v>
      </c>
      <c r="P143" s="45"/>
    </row>
    <row r="144" spans="1:16" s="14" customFormat="1" ht="12.75">
      <c r="A144" s="33" t="s">
        <v>486</v>
      </c>
      <c r="B144" s="34" t="s">
        <v>206</v>
      </c>
      <c r="C144" s="35">
        <v>1248</v>
      </c>
      <c r="D144" s="36">
        <v>3341376</v>
      </c>
      <c r="E144" s="37">
        <v>223750</v>
      </c>
      <c r="F144" s="38">
        <f t="shared" si="23"/>
        <v>18637.037979888268</v>
      </c>
      <c r="G144" s="39">
        <f t="shared" si="19"/>
        <v>0.0008562630988910823</v>
      </c>
      <c r="H144" s="40">
        <f t="shared" si="24"/>
        <v>14.933524022346369</v>
      </c>
      <c r="I144" s="40">
        <f t="shared" si="25"/>
        <v>6157.037979888268</v>
      </c>
      <c r="J144" s="40">
        <f t="shared" si="26"/>
        <v>6157.037979888268</v>
      </c>
      <c r="K144" s="40">
        <f t="shared" si="20"/>
        <v>0.0007166217268527587</v>
      </c>
      <c r="L144" s="46">
        <f t="shared" si="21"/>
        <v>46033.73102709278</v>
      </c>
      <c r="M144" s="47">
        <f t="shared" si="22"/>
        <v>12498.097759505821</v>
      </c>
      <c r="N144" s="48">
        <f t="shared" si="18"/>
        <v>58531.8287865986</v>
      </c>
      <c r="P144" s="45"/>
    </row>
    <row r="145" spans="1:16" s="14" customFormat="1" ht="12.75">
      <c r="A145" s="33" t="s">
        <v>488</v>
      </c>
      <c r="B145" s="34" t="s">
        <v>268</v>
      </c>
      <c r="C145" s="35">
        <v>127</v>
      </c>
      <c r="D145" s="36">
        <v>149742</v>
      </c>
      <c r="E145" s="37">
        <v>8900</v>
      </c>
      <c r="F145" s="38">
        <f t="shared" si="23"/>
        <v>2136.767865168539</v>
      </c>
      <c r="G145" s="39">
        <f t="shared" si="19"/>
        <v>9.817200972678732E-05</v>
      </c>
      <c r="H145" s="40">
        <f t="shared" si="24"/>
        <v>16.824943820224718</v>
      </c>
      <c r="I145" s="40">
        <f t="shared" si="25"/>
        <v>866.7678651685392</v>
      </c>
      <c r="J145" s="40">
        <f t="shared" si="26"/>
        <v>866.7678651685392</v>
      </c>
      <c r="K145" s="40">
        <f t="shared" si="20"/>
        <v>0.0001008836856856338</v>
      </c>
      <c r="L145" s="46">
        <f t="shared" si="21"/>
        <v>5277.844970786151</v>
      </c>
      <c r="M145" s="47">
        <f t="shared" si="22"/>
        <v>1759.4417232864218</v>
      </c>
      <c r="N145" s="48">
        <f t="shared" si="18"/>
        <v>7037.286694072573</v>
      </c>
      <c r="P145" s="45"/>
    </row>
    <row r="146" spans="1:16" s="14" customFormat="1" ht="12.75">
      <c r="A146" s="33" t="s">
        <v>494</v>
      </c>
      <c r="B146" s="34" t="s">
        <v>443</v>
      </c>
      <c r="C146" s="35">
        <v>6352</v>
      </c>
      <c r="D146" s="36">
        <v>12737937.4</v>
      </c>
      <c r="E146" s="37">
        <v>944350</v>
      </c>
      <c r="F146" s="38">
        <f t="shared" si="23"/>
        <v>85679.43915370361</v>
      </c>
      <c r="G146" s="39">
        <f t="shared" si="19"/>
        <v>0.0039364700635460105</v>
      </c>
      <c r="H146" s="40">
        <f t="shared" si="24"/>
        <v>13.488576692963415</v>
      </c>
      <c r="I146" s="40">
        <f t="shared" si="25"/>
        <v>22159.43915370361</v>
      </c>
      <c r="J146" s="40">
        <f t="shared" si="26"/>
        <v>22159.43915370361</v>
      </c>
      <c r="K146" s="40">
        <f t="shared" si="20"/>
        <v>0.0025791517941398</v>
      </c>
      <c r="L146" s="46">
        <f t="shared" si="21"/>
        <v>211629.35123113374</v>
      </c>
      <c r="M146" s="47">
        <f t="shared" si="22"/>
        <v>44981.180519505986</v>
      </c>
      <c r="N146" s="48">
        <f t="shared" si="18"/>
        <v>256610.53175063973</v>
      </c>
      <c r="P146" s="45"/>
    </row>
    <row r="147" spans="1:16" s="14" customFormat="1" ht="12.75">
      <c r="A147" s="33" t="s">
        <v>483</v>
      </c>
      <c r="B147" s="34" t="s">
        <v>129</v>
      </c>
      <c r="C147" s="35">
        <v>7886</v>
      </c>
      <c r="D147" s="36">
        <v>18378419.64</v>
      </c>
      <c r="E147" s="37">
        <v>1064100</v>
      </c>
      <c r="F147" s="38">
        <f t="shared" si="23"/>
        <v>136201.68901516777</v>
      </c>
      <c r="G147" s="39">
        <f t="shared" si="19"/>
        <v>0.006257672514064717</v>
      </c>
      <c r="H147" s="40">
        <f t="shared" si="24"/>
        <v>17.27132754440372</v>
      </c>
      <c r="I147" s="40">
        <f t="shared" si="25"/>
        <v>57341.68901516775</v>
      </c>
      <c r="J147" s="40">
        <f t="shared" si="26"/>
        <v>57341.68901516775</v>
      </c>
      <c r="K147" s="40">
        <f t="shared" si="20"/>
        <v>0.0066740371485330815</v>
      </c>
      <c r="L147" s="46">
        <f t="shared" si="21"/>
        <v>336419.9785569981</v>
      </c>
      <c r="M147" s="47">
        <f t="shared" si="22"/>
        <v>116397.20874675406</v>
      </c>
      <c r="N147" s="48">
        <f t="shared" si="18"/>
        <v>452817.1873037521</v>
      </c>
      <c r="P147" s="45"/>
    </row>
    <row r="148" spans="1:16" s="14" customFormat="1" ht="12.75">
      <c r="A148" s="33" t="s">
        <v>491</v>
      </c>
      <c r="B148" s="34" t="s">
        <v>348</v>
      </c>
      <c r="C148" s="35">
        <v>886</v>
      </c>
      <c r="D148" s="36">
        <v>2687736.44</v>
      </c>
      <c r="E148" s="37">
        <v>205850</v>
      </c>
      <c r="F148" s="38">
        <f t="shared" si="23"/>
        <v>11568.299664027205</v>
      </c>
      <c r="G148" s="39">
        <f t="shared" si="19"/>
        <v>0.0005314958380140611</v>
      </c>
      <c r="H148" s="40">
        <f t="shared" si="24"/>
        <v>13.056771629827544</v>
      </c>
      <c r="I148" s="40">
        <f t="shared" si="25"/>
        <v>2708.299664027204</v>
      </c>
      <c r="J148" s="40">
        <f t="shared" si="26"/>
        <v>2708.299664027204</v>
      </c>
      <c r="K148" s="40">
        <f t="shared" si="20"/>
        <v>0.0003152207909727953</v>
      </c>
      <c r="L148" s="46">
        <f t="shared" si="21"/>
        <v>28573.853621444876</v>
      </c>
      <c r="M148" s="47">
        <f t="shared" si="22"/>
        <v>5497.5450977586825</v>
      </c>
      <c r="N148" s="48">
        <f t="shared" si="18"/>
        <v>34071.39871920356</v>
      </c>
      <c r="P148" s="45"/>
    </row>
    <row r="149" spans="1:16" s="14" customFormat="1" ht="12.75">
      <c r="A149" s="33" t="s">
        <v>488</v>
      </c>
      <c r="B149" s="34" t="s">
        <v>269</v>
      </c>
      <c r="C149" s="35">
        <v>1515</v>
      </c>
      <c r="D149" s="36">
        <v>2489545.81</v>
      </c>
      <c r="E149" s="37">
        <v>149150</v>
      </c>
      <c r="F149" s="38">
        <f t="shared" si="23"/>
        <v>25287.709702648342</v>
      </c>
      <c r="G149" s="39">
        <f t="shared" si="19"/>
        <v>0.0011618226403366256</v>
      </c>
      <c r="H149" s="40">
        <f t="shared" si="24"/>
        <v>16.691557559503856</v>
      </c>
      <c r="I149" s="40">
        <f t="shared" si="25"/>
        <v>10137.709702648342</v>
      </c>
      <c r="J149" s="40">
        <f t="shared" si="26"/>
        <v>10137.709702648342</v>
      </c>
      <c r="K149" s="40">
        <f t="shared" si="20"/>
        <v>0.0011799347441374172</v>
      </c>
      <c r="L149" s="46">
        <f t="shared" si="21"/>
        <v>62460.978402207285</v>
      </c>
      <c r="M149" s="47">
        <f t="shared" si="22"/>
        <v>20578.415682192845</v>
      </c>
      <c r="N149" s="48">
        <f t="shared" si="18"/>
        <v>83039.39408440013</v>
      </c>
      <c r="P149" s="45"/>
    </row>
    <row r="150" spans="1:16" s="14" customFormat="1" ht="12.75">
      <c r="A150" s="33" t="s">
        <v>488</v>
      </c>
      <c r="B150" s="34" t="s">
        <v>270</v>
      </c>
      <c r="C150" s="35">
        <v>1261</v>
      </c>
      <c r="D150" s="36">
        <v>1175015.74</v>
      </c>
      <c r="E150" s="37">
        <v>71650</v>
      </c>
      <c r="F150" s="38">
        <f t="shared" si="23"/>
        <v>20679.621048709003</v>
      </c>
      <c r="G150" s="39">
        <f t="shared" si="19"/>
        <v>0.0009501078670424528</v>
      </c>
      <c r="H150" s="40">
        <f t="shared" si="24"/>
        <v>16.399382274947662</v>
      </c>
      <c r="I150" s="40">
        <f t="shared" si="25"/>
        <v>8069.621048709002</v>
      </c>
      <c r="J150" s="40">
        <f t="shared" si="26"/>
        <v>8069.621048709002</v>
      </c>
      <c r="K150" s="40">
        <f t="shared" si="20"/>
        <v>0.0009392285364915286</v>
      </c>
      <c r="L150" s="46">
        <f t="shared" si="21"/>
        <v>51078.93830155642</v>
      </c>
      <c r="M150" s="47">
        <f t="shared" si="22"/>
        <v>16380.427257127496</v>
      </c>
      <c r="N150" s="48">
        <f t="shared" si="18"/>
        <v>67459.36555868392</v>
      </c>
      <c r="P150" s="45"/>
    </row>
    <row r="151" spans="1:16" s="14" customFormat="1" ht="12.75">
      <c r="A151" s="33" t="s">
        <v>482</v>
      </c>
      <c r="B151" s="34" t="s">
        <v>104</v>
      </c>
      <c r="C151" s="35">
        <v>616</v>
      </c>
      <c r="D151" s="36">
        <v>2076323.9200000002</v>
      </c>
      <c r="E151" s="37">
        <v>163200</v>
      </c>
      <c r="F151" s="38">
        <f t="shared" si="23"/>
        <v>7837.104992156863</v>
      </c>
      <c r="G151" s="39">
        <f t="shared" si="19"/>
        <v>0.0003600692242061546</v>
      </c>
      <c r="H151" s="40">
        <f t="shared" si="24"/>
        <v>12.722573039215687</v>
      </c>
      <c r="I151" s="40">
        <f t="shared" si="25"/>
        <v>1677.1049921568633</v>
      </c>
      <c r="J151" s="40">
        <f t="shared" si="26"/>
        <v>1677.1049921568633</v>
      </c>
      <c r="K151" s="40">
        <f t="shared" si="20"/>
        <v>0.00019519936039352545</v>
      </c>
      <c r="L151" s="46">
        <f t="shared" si="21"/>
        <v>19357.75328833654</v>
      </c>
      <c r="M151" s="47">
        <f t="shared" si="22"/>
        <v>3404.335366031329</v>
      </c>
      <c r="N151" s="48">
        <f t="shared" si="18"/>
        <v>22762.088654367868</v>
      </c>
      <c r="P151" s="45"/>
    </row>
    <row r="152" spans="1:16" s="14" customFormat="1" ht="12.75">
      <c r="A152" s="33" t="s">
        <v>488</v>
      </c>
      <c r="B152" s="34" t="s">
        <v>271</v>
      </c>
      <c r="C152" s="35">
        <v>1071</v>
      </c>
      <c r="D152" s="36">
        <v>875549</v>
      </c>
      <c r="E152" s="37">
        <v>62550</v>
      </c>
      <c r="F152" s="38">
        <f t="shared" si="23"/>
        <v>14991.414532374101</v>
      </c>
      <c r="G152" s="39">
        <f t="shared" si="19"/>
        <v>0.0006887679833084942</v>
      </c>
      <c r="H152" s="40">
        <f t="shared" si="24"/>
        <v>13.997585931254996</v>
      </c>
      <c r="I152" s="40">
        <f t="shared" si="25"/>
        <v>4281.4145323741</v>
      </c>
      <c r="J152" s="40">
        <f t="shared" si="26"/>
        <v>4281.4145323741</v>
      </c>
      <c r="K152" s="40">
        <f t="shared" si="20"/>
        <v>0.0004983166720076173</v>
      </c>
      <c r="L152" s="46">
        <f t="shared" si="21"/>
        <v>37028.99275323023</v>
      </c>
      <c r="M152" s="47">
        <f t="shared" si="22"/>
        <v>8690.792155151112</v>
      </c>
      <c r="N152" s="48">
        <f t="shared" si="18"/>
        <v>45719.78490838134</v>
      </c>
      <c r="P152" s="45"/>
    </row>
    <row r="153" spans="1:16" s="14" customFormat="1" ht="12.75">
      <c r="A153" s="33" t="s">
        <v>491</v>
      </c>
      <c r="B153" s="34" t="s">
        <v>349</v>
      </c>
      <c r="C153" s="35">
        <v>6593</v>
      </c>
      <c r="D153" s="36">
        <v>8058942.4399999995</v>
      </c>
      <c r="E153" s="37">
        <v>382450</v>
      </c>
      <c r="F153" s="38">
        <f t="shared" si="23"/>
        <v>138926.93817994508</v>
      </c>
      <c r="G153" s="39">
        <f t="shared" si="19"/>
        <v>0.006382881804167615</v>
      </c>
      <c r="H153" s="40">
        <f t="shared" si="24"/>
        <v>21.071885056870176</v>
      </c>
      <c r="I153" s="40">
        <f t="shared" si="25"/>
        <v>72996.93817994506</v>
      </c>
      <c r="J153" s="40">
        <f t="shared" si="26"/>
        <v>72996.93817994506</v>
      </c>
      <c r="K153" s="40">
        <f t="shared" si="20"/>
        <v>0.008496161963650191</v>
      </c>
      <c r="L153" s="46">
        <f t="shared" si="21"/>
        <v>343151.3801439106</v>
      </c>
      <c r="M153" s="47">
        <f t="shared" si="22"/>
        <v>148175.611795416</v>
      </c>
      <c r="N153" s="48">
        <f t="shared" si="18"/>
        <v>491326.99193932663</v>
      </c>
      <c r="P153" s="45"/>
    </row>
    <row r="154" spans="1:16" s="14" customFormat="1" ht="12.75">
      <c r="A154" s="33" t="s">
        <v>481</v>
      </c>
      <c r="B154" s="34" t="s">
        <v>79</v>
      </c>
      <c r="C154" s="35">
        <v>11358</v>
      </c>
      <c r="D154" s="36">
        <v>33571409.28</v>
      </c>
      <c r="E154" s="37">
        <v>2401350</v>
      </c>
      <c r="F154" s="38">
        <f t="shared" si="23"/>
        <v>158787.37651830845</v>
      </c>
      <c r="G154" s="39">
        <f t="shared" si="19"/>
        <v>0.007295353007761966</v>
      </c>
      <c r="H154" s="40">
        <f t="shared" si="24"/>
        <v>13.980223324380036</v>
      </c>
      <c r="I154" s="40">
        <f t="shared" si="25"/>
        <v>45207.376518308454</v>
      </c>
      <c r="J154" s="40">
        <f t="shared" si="26"/>
        <v>45207.376518308454</v>
      </c>
      <c r="K154" s="40">
        <f t="shared" si="20"/>
        <v>0.005261716483292014</v>
      </c>
      <c r="L154" s="46">
        <f t="shared" si="21"/>
        <v>392206.9262846102</v>
      </c>
      <c r="M154" s="47">
        <f t="shared" si="22"/>
        <v>91765.91293121439</v>
      </c>
      <c r="N154" s="48">
        <f t="shared" si="18"/>
        <v>483972.83921582456</v>
      </c>
      <c r="P154" s="45"/>
    </row>
    <row r="155" spans="1:16" s="14" customFormat="1" ht="12.75">
      <c r="A155" s="33" t="s">
        <v>484</v>
      </c>
      <c r="B155" s="34" t="s">
        <v>161</v>
      </c>
      <c r="C155" s="35">
        <v>2865</v>
      </c>
      <c r="D155" s="36">
        <v>3114048</v>
      </c>
      <c r="E155" s="37">
        <v>215050</v>
      </c>
      <c r="F155" s="38">
        <f t="shared" si="23"/>
        <v>41486.85198790979</v>
      </c>
      <c r="G155" s="39">
        <f t="shared" si="19"/>
        <v>0.0019060786636126317</v>
      </c>
      <c r="H155" s="40">
        <f t="shared" si="24"/>
        <v>14.480576610090676</v>
      </c>
      <c r="I155" s="40">
        <f t="shared" si="25"/>
        <v>12836.851987909786</v>
      </c>
      <c r="J155" s="40">
        <f t="shared" si="26"/>
        <v>12836.851987909786</v>
      </c>
      <c r="K155" s="40">
        <f t="shared" si="20"/>
        <v>0.0014940897017328644</v>
      </c>
      <c r="L155" s="46">
        <f t="shared" si="21"/>
        <v>102473.07472534849</v>
      </c>
      <c r="M155" s="47">
        <f t="shared" si="22"/>
        <v>26057.37232631373</v>
      </c>
      <c r="N155" s="48">
        <f t="shared" si="18"/>
        <v>128530.44705166222</v>
      </c>
      <c r="P155" s="45"/>
    </row>
    <row r="156" spans="1:16" s="14" customFormat="1" ht="12.75">
      <c r="A156" s="33" t="s">
        <v>482</v>
      </c>
      <c r="B156" s="34" t="s">
        <v>105</v>
      </c>
      <c r="C156" s="35">
        <v>7415</v>
      </c>
      <c r="D156" s="36">
        <v>8619360</v>
      </c>
      <c r="E156" s="37">
        <v>451250</v>
      </c>
      <c r="F156" s="38">
        <f t="shared" si="23"/>
        <v>141634.46958448752</v>
      </c>
      <c r="G156" s="39">
        <f t="shared" si="19"/>
        <v>0.006507277066617595</v>
      </c>
      <c r="H156" s="40">
        <f t="shared" si="24"/>
        <v>19.101074792243768</v>
      </c>
      <c r="I156" s="40">
        <f t="shared" si="25"/>
        <v>67484.46958448754</v>
      </c>
      <c r="J156" s="40">
        <f t="shared" si="26"/>
        <v>67484.46958448754</v>
      </c>
      <c r="K156" s="40">
        <f t="shared" si="20"/>
        <v>0.007854562094199644</v>
      </c>
      <c r="L156" s="46">
        <f t="shared" si="21"/>
        <v>349839.0186280202</v>
      </c>
      <c r="M156" s="47">
        <f t="shared" si="22"/>
        <v>136985.9177205576</v>
      </c>
      <c r="N156" s="48">
        <f t="shared" si="18"/>
        <v>486824.9363485778</v>
      </c>
      <c r="P156" s="45"/>
    </row>
    <row r="157" spans="1:16" s="14" customFormat="1" ht="12.75">
      <c r="A157" s="33" t="s">
        <v>484</v>
      </c>
      <c r="B157" s="34" t="s">
        <v>162</v>
      </c>
      <c r="C157" s="35">
        <v>1108</v>
      </c>
      <c r="D157" s="36">
        <v>2480126</v>
      </c>
      <c r="E157" s="37">
        <v>162500</v>
      </c>
      <c r="F157" s="38">
        <f t="shared" si="23"/>
        <v>16910.64374153846</v>
      </c>
      <c r="G157" s="39">
        <f t="shared" si="19"/>
        <v>0.0007769453617038569</v>
      </c>
      <c r="H157" s="40">
        <f t="shared" si="24"/>
        <v>15.262313846153846</v>
      </c>
      <c r="I157" s="40">
        <f t="shared" si="25"/>
        <v>5830.643741538462</v>
      </c>
      <c r="J157" s="40">
        <f t="shared" si="26"/>
        <v>5830.643741538462</v>
      </c>
      <c r="K157" s="40">
        <f t="shared" si="20"/>
        <v>0.0006786324853562699</v>
      </c>
      <c r="L157" s="46">
        <f t="shared" si="21"/>
        <v>41769.514358077104</v>
      </c>
      <c r="M157" s="47">
        <f t="shared" si="22"/>
        <v>11835.553998632455</v>
      </c>
      <c r="N157" s="48">
        <f t="shared" si="18"/>
        <v>53605.068356709555</v>
      </c>
      <c r="P157" s="45"/>
    </row>
    <row r="158" spans="1:16" s="14" customFormat="1" ht="12.75">
      <c r="A158" s="49" t="s">
        <v>480</v>
      </c>
      <c r="B158" s="34" t="s">
        <v>29</v>
      </c>
      <c r="C158" s="35">
        <v>3332</v>
      </c>
      <c r="D158" s="36">
        <v>3617883.28</v>
      </c>
      <c r="E158" s="37">
        <v>172400</v>
      </c>
      <c r="F158" s="38">
        <f t="shared" si="23"/>
        <v>69923.35898468677</v>
      </c>
      <c r="G158" s="39">
        <f t="shared" si="19"/>
        <v>0.003212570158075111</v>
      </c>
      <c r="H158" s="40">
        <f t="shared" si="24"/>
        <v>20.985401856148492</v>
      </c>
      <c r="I158" s="40">
        <f t="shared" si="25"/>
        <v>36603.358984686776</v>
      </c>
      <c r="J158" s="40">
        <f t="shared" si="26"/>
        <v>36603.358984686776</v>
      </c>
      <c r="K158" s="40">
        <f t="shared" si="20"/>
        <v>0.004260289186115057</v>
      </c>
      <c r="L158" s="46">
        <f t="shared" si="21"/>
        <v>172711.62421225154</v>
      </c>
      <c r="M158" s="47">
        <f t="shared" si="22"/>
        <v>74300.72064054458</v>
      </c>
      <c r="N158" s="48">
        <f t="shared" si="18"/>
        <v>247012.34485279612</v>
      </c>
      <c r="P158" s="45"/>
    </row>
    <row r="159" spans="1:16" s="14" customFormat="1" ht="12.75">
      <c r="A159" s="49" t="s">
        <v>480</v>
      </c>
      <c r="B159" s="34" t="s">
        <v>30</v>
      </c>
      <c r="C159" s="35">
        <v>3885</v>
      </c>
      <c r="D159" s="36">
        <v>3897196.22</v>
      </c>
      <c r="E159" s="37">
        <v>251100</v>
      </c>
      <c r="F159" s="38">
        <f t="shared" si="23"/>
        <v>60297.1219223417</v>
      </c>
      <c r="G159" s="39">
        <f t="shared" si="19"/>
        <v>0.00277030075954952</v>
      </c>
      <c r="H159" s="40">
        <f t="shared" si="24"/>
        <v>15.520494703305458</v>
      </c>
      <c r="I159" s="40">
        <f t="shared" si="25"/>
        <v>21447.121922341703</v>
      </c>
      <c r="J159" s="40">
        <f t="shared" si="26"/>
        <v>21447.121922341703</v>
      </c>
      <c r="K159" s="40">
        <f t="shared" si="20"/>
        <v>0.0024962447199796357</v>
      </c>
      <c r="L159" s="46">
        <f t="shared" si="21"/>
        <v>148934.69097805306</v>
      </c>
      <c r="M159" s="47">
        <f t="shared" si="22"/>
        <v>43535.25629061189</v>
      </c>
      <c r="N159" s="48">
        <f t="shared" si="18"/>
        <v>192469.94726866495</v>
      </c>
      <c r="P159" s="45"/>
    </row>
    <row r="160" spans="1:16" s="14" customFormat="1" ht="12.75">
      <c r="A160" s="33" t="s">
        <v>492</v>
      </c>
      <c r="B160" s="34" t="s">
        <v>373</v>
      </c>
      <c r="C160" s="35">
        <v>1157</v>
      </c>
      <c r="D160" s="36">
        <v>1134643</v>
      </c>
      <c r="E160" s="37">
        <v>89550</v>
      </c>
      <c r="F160" s="38">
        <f t="shared" si="23"/>
        <v>14659.764946957008</v>
      </c>
      <c r="G160" s="39">
        <f t="shared" si="19"/>
        <v>0.0006735306209088664</v>
      </c>
      <c r="H160" s="40">
        <f t="shared" si="24"/>
        <v>12.670496929089895</v>
      </c>
      <c r="I160" s="40">
        <f t="shared" si="25"/>
        <v>3089.7649469570083</v>
      </c>
      <c r="J160" s="40">
        <f t="shared" si="26"/>
        <v>3089.7649469570083</v>
      </c>
      <c r="K160" s="40">
        <f t="shared" si="20"/>
        <v>0.00035961978780868833</v>
      </c>
      <c r="L160" s="46">
        <f t="shared" si="21"/>
        <v>36209.81387798125</v>
      </c>
      <c r="M160" s="47">
        <f t="shared" si="22"/>
        <v>6271.876913395909</v>
      </c>
      <c r="N160" s="48">
        <f t="shared" si="18"/>
        <v>42481.69079137716</v>
      </c>
      <c r="P160" s="45"/>
    </row>
    <row r="161" spans="1:16" s="14" customFormat="1" ht="12.75">
      <c r="A161" s="33" t="s">
        <v>483</v>
      </c>
      <c r="B161" s="34" t="s">
        <v>130</v>
      </c>
      <c r="C161" s="35">
        <v>1495</v>
      </c>
      <c r="D161" s="36">
        <v>2173904</v>
      </c>
      <c r="E161" s="37">
        <v>174500</v>
      </c>
      <c r="F161" s="38">
        <f t="shared" si="23"/>
        <v>18624.56435530086</v>
      </c>
      <c r="G161" s="39">
        <f t="shared" si="19"/>
        <v>0.0008556900086577982</v>
      </c>
      <c r="H161" s="40">
        <f t="shared" si="24"/>
        <v>12.457902578796562</v>
      </c>
      <c r="I161" s="40">
        <f t="shared" si="25"/>
        <v>3674.5643553008595</v>
      </c>
      <c r="J161" s="40">
        <f t="shared" si="26"/>
        <v>3674.5643553008595</v>
      </c>
      <c r="K161" s="40">
        <f t="shared" si="20"/>
        <v>0.00042768497812239943</v>
      </c>
      <c r="L161" s="46">
        <f t="shared" si="21"/>
        <v>46002.92100890162</v>
      </c>
      <c r="M161" s="47">
        <f t="shared" si="22"/>
        <v>7458.954238411086</v>
      </c>
      <c r="N161" s="48">
        <f t="shared" si="18"/>
        <v>53461.87524731271</v>
      </c>
      <c r="P161" s="45"/>
    </row>
    <row r="162" spans="1:16" s="14" customFormat="1" ht="12.75">
      <c r="A162" s="33" t="s">
        <v>492</v>
      </c>
      <c r="B162" s="34" t="s">
        <v>374</v>
      </c>
      <c r="C162" s="35">
        <v>721</v>
      </c>
      <c r="D162" s="36">
        <v>970768.82</v>
      </c>
      <c r="E162" s="37">
        <v>57700</v>
      </c>
      <c r="F162" s="38">
        <f t="shared" si="23"/>
        <v>12130.404145927208</v>
      </c>
      <c r="G162" s="39">
        <f t="shared" si="19"/>
        <v>0.0005573212575947723</v>
      </c>
      <c r="H162" s="40">
        <f t="shared" si="24"/>
        <v>16.824416291161178</v>
      </c>
      <c r="I162" s="40">
        <f t="shared" si="25"/>
        <v>4920.404145927209</v>
      </c>
      <c r="J162" s="40">
        <f t="shared" si="26"/>
        <v>4920.404145927209</v>
      </c>
      <c r="K162" s="40">
        <f t="shared" si="20"/>
        <v>0.0005726890961831972</v>
      </c>
      <c r="L162" s="46">
        <f t="shared" si="21"/>
        <v>29962.25914794707</v>
      </c>
      <c r="M162" s="47">
        <f t="shared" si="22"/>
        <v>9987.869529625992</v>
      </c>
      <c r="N162" s="48">
        <f t="shared" si="18"/>
        <v>39950.12867757306</v>
      </c>
      <c r="P162" s="45"/>
    </row>
    <row r="163" spans="1:16" s="14" customFormat="1" ht="12.75">
      <c r="A163" s="33" t="s">
        <v>481</v>
      </c>
      <c r="B163" s="34" t="s">
        <v>80</v>
      </c>
      <c r="C163" s="35">
        <v>8076</v>
      </c>
      <c r="D163" s="36">
        <v>23105707</v>
      </c>
      <c r="E163" s="37">
        <v>1595900</v>
      </c>
      <c r="F163" s="38">
        <f t="shared" si="23"/>
        <v>116925.67813271508</v>
      </c>
      <c r="G163" s="39">
        <f t="shared" si="19"/>
        <v>0.005372052340393422</v>
      </c>
      <c r="H163" s="40">
        <f t="shared" si="24"/>
        <v>14.478167178394637</v>
      </c>
      <c r="I163" s="40">
        <f t="shared" si="25"/>
        <v>36165.67813271509</v>
      </c>
      <c r="J163" s="40">
        <f t="shared" si="26"/>
        <v>36165.67813271509</v>
      </c>
      <c r="K163" s="40">
        <f t="shared" si="20"/>
        <v>0.004209347221979888</v>
      </c>
      <c r="L163" s="46">
        <f t="shared" si="21"/>
        <v>288807.975984717</v>
      </c>
      <c r="M163" s="47">
        <f t="shared" si="22"/>
        <v>73412.27751362638</v>
      </c>
      <c r="N163" s="48">
        <f t="shared" si="18"/>
        <v>362220.2534983434</v>
      </c>
      <c r="P163" s="45"/>
    </row>
    <row r="164" spans="1:16" s="14" customFormat="1" ht="12.75">
      <c r="A164" s="33" t="s">
        <v>483</v>
      </c>
      <c r="B164" s="34" t="s">
        <v>135</v>
      </c>
      <c r="C164" s="35">
        <v>68</v>
      </c>
      <c r="D164" s="36">
        <v>205341.05</v>
      </c>
      <c r="E164" s="37">
        <v>12500</v>
      </c>
      <c r="F164" s="38">
        <f t="shared" si="23"/>
        <v>1117.055312</v>
      </c>
      <c r="G164" s="39">
        <f t="shared" si="19"/>
        <v>5.132217062164291E-05</v>
      </c>
      <c r="H164" s="40">
        <f t="shared" si="24"/>
        <v>16.427284</v>
      </c>
      <c r="I164" s="40">
        <f t="shared" si="25"/>
        <v>437.055312</v>
      </c>
      <c r="J164" s="40">
        <f t="shared" si="26"/>
        <v>437.055312</v>
      </c>
      <c r="K164" s="40">
        <f t="shared" si="20"/>
        <v>5.0869157123714054E-05</v>
      </c>
      <c r="L164" s="46">
        <f t="shared" si="21"/>
        <v>2759.141438166532</v>
      </c>
      <c r="M164" s="47">
        <f t="shared" si="22"/>
        <v>887.1733508108787</v>
      </c>
      <c r="N164" s="48">
        <f t="shared" si="18"/>
        <v>3646.314788977411</v>
      </c>
      <c r="P164" s="45"/>
    </row>
    <row r="165" spans="1:16" s="14" customFormat="1" ht="12.75">
      <c r="A165" s="49" t="s">
        <v>480</v>
      </c>
      <c r="B165" s="34" t="s">
        <v>31</v>
      </c>
      <c r="C165" s="35">
        <v>996</v>
      </c>
      <c r="D165" s="36">
        <v>986059.31</v>
      </c>
      <c r="E165" s="37">
        <v>56350</v>
      </c>
      <c r="F165" s="38">
        <f t="shared" si="23"/>
        <v>17428.83891322094</v>
      </c>
      <c r="G165" s="39">
        <f t="shared" si="19"/>
        <v>0.0008007534048067393</v>
      </c>
      <c r="H165" s="40">
        <f t="shared" si="24"/>
        <v>17.49883425022183</v>
      </c>
      <c r="I165" s="40">
        <f t="shared" si="25"/>
        <v>7468.838913220942</v>
      </c>
      <c r="J165" s="40">
        <f t="shared" si="26"/>
        <v>7468.838913220942</v>
      </c>
      <c r="K165" s="40">
        <f t="shared" si="20"/>
        <v>0.0008693031059838619</v>
      </c>
      <c r="L165" s="46">
        <f t="shared" si="21"/>
        <v>43049.463305893354</v>
      </c>
      <c r="M165" s="47">
        <f t="shared" si="22"/>
        <v>15160.906785429723</v>
      </c>
      <c r="N165" s="48">
        <f t="shared" si="18"/>
        <v>58210.37009132308</v>
      </c>
      <c r="P165" s="45"/>
    </row>
    <row r="166" spans="1:16" s="14" customFormat="1" ht="12.75">
      <c r="A166" s="33" t="s">
        <v>485</v>
      </c>
      <c r="B166" s="34" t="s">
        <v>186</v>
      </c>
      <c r="C166" s="35">
        <v>1155</v>
      </c>
      <c r="D166" s="36">
        <v>2440867.94</v>
      </c>
      <c r="E166" s="37">
        <v>240500</v>
      </c>
      <c r="F166" s="38">
        <f t="shared" si="23"/>
        <v>11722.255595426195</v>
      </c>
      <c r="G166" s="39">
        <f t="shared" si="19"/>
        <v>0.0005385692143228191</v>
      </c>
      <c r="H166" s="40">
        <f t="shared" si="24"/>
        <v>10.149139043659044</v>
      </c>
      <c r="I166" s="40">
        <f t="shared" si="25"/>
        <v>172.25559542619615</v>
      </c>
      <c r="J166" s="40">
        <f t="shared" si="26"/>
        <v>172.25559542619615</v>
      </c>
      <c r="K166" s="40">
        <f t="shared" si="20"/>
        <v>2.0048942796453397E-05</v>
      </c>
      <c r="L166" s="46">
        <f t="shared" si="21"/>
        <v>28954.12681419657</v>
      </c>
      <c r="M166" s="47">
        <f t="shared" si="22"/>
        <v>349.65957304319755</v>
      </c>
      <c r="N166" s="48">
        <f t="shared" si="18"/>
        <v>29303.78638723977</v>
      </c>
      <c r="P166" s="45"/>
    </row>
    <row r="167" spans="1:16" s="14" customFormat="1" ht="12.75">
      <c r="A167" s="33" t="s">
        <v>481</v>
      </c>
      <c r="B167" s="34" t="s">
        <v>81</v>
      </c>
      <c r="C167" s="35">
        <v>5</v>
      </c>
      <c r="D167" s="36">
        <v>2684165</v>
      </c>
      <c r="E167" s="37">
        <v>152500</v>
      </c>
      <c r="F167" s="38">
        <f t="shared" si="23"/>
        <v>88.00540983606557</v>
      </c>
      <c r="G167" s="39">
        <f t="shared" si="19"/>
        <v>4.043334838225243E-06</v>
      </c>
      <c r="H167" s="40">
        <f t="shared" si="24"/>
        <v>17.601081967213116</v>
      </c>
      <c r="I167" s="40">
        <f t="shared" si="25"/>
        <v>38.00540983606558</v>
      </c>
      <c r="J167" s="40">
        <f t="shared" si="26"/>
        <v>38.00540983606558</v>
      </c>
      <c r="K167" s="40">
        <f t="shared" si="20"/>
        <v>4.423474812959069E-06</v>
      </c>
      <c r="L167" s="46">
        <f t="shared" si="21"/>
        <v>217.3745296701271</v>
      </c>
      <c r="M167" s="47">
        <f t="shared" si="22"/>
        <v>77.14672689575508</v>
      </c>
      <c r="N167" s="48">
        <f t="shared" si="18"/>
        <v>294.52125656588214</v>
      </c>
      <c r="P167" s="45"/>
    </row>
    <row r="168" spans="1:16" s="14" customFormat="1" ht="12.75">
      <c r="A168" s="33" t="s">
        <v>487</v>
      </c>
      <c r="B168" s="34" t="s">
        <v>224</v>
      </c>
      <c r="C168" s="35">
        <v>3440</v>
      </c>
      <c r="D168" s="36">
        <v>6656649.69</v>
      </c>
      <c r="E168" s="37">
        <v>377800</v>
      </c>
      <c r="F168" s="38">
        <f t="shared" si="23"/>
        <v>60611.103582848074</v>
      </c>
      <c r="G168" s="39">
        <f t="shared" si="19"/>
        <v>0.0027847263839384535</v>
      </c>
      <c r="H168" s="40">
        <f t="shared" si="24"/>
        <v>17.61950685547909</v>
      </c>
      <c r="I168" s="40">
        <f t="shared" si="25"/>
        <v>26211.103582848074</v>
      </c>
      <c r="J168" s="40">
        <f t="shared" si="26"/>
        <v>26211.103582848074</v>
      </c>
      <c r="K168" s="40">
        <f t="shared" si="20"/>
        <v>0.0030507276995224877</v>
      </c>
      <c r="L168" s="46">
        <f t="shared" si="21"/>
        <v>149710.22984441087</v>
      </c>
      <c r="M168" s="47">
        <f t="shared" si="22"/>
        <v>53205.60568783649</v>
      </c>
      <c r="N168" s="48">
        <f t="shared" si="18"/>
        <v>202915.83553224738</v>
      </c>
      <c r="P168" s="45"/>
    </row>
    <row r="169" spans="1:16" s="14" customFormat="1" ht="12.75">
      <c r="A169" s="33" t="s">
        <v>484</v>
      </c>
      <c r="B169" s="34" t="s">
        <v>163</v>
      </c>
      <c r="C169" s="35">
        <v>5703</v>
      </c>
      <c r="D169" s="36">
        <v>6993174</v>
      </c>
      <c r="E169" s="37">
        <v>338300</v>
      </c>
      <c r="F169" s="38">
        <f t="shared" si="23"/>
        <v>117889.6580608927</v>
      </c>
      <c r="G169" s="39">
        <f t="shared" si="19"/>
        <v>0.005416341590727135</v>
      </c>
      <c r="H169" s="40">
        <f t="shared" si="24"/>
        <v>20.6715164055572</v>
      </c>
      <c r="I169" s="40">
        <f t="shared" si="25"/>
        <v>60859.6580608927</v>
      </c>
      <c r="J169" s="40">
        <f t="shared" si="26"/>
        <v>60859.6580608927</v>
      </c>
      <c r="K169" s="40">
        <f t="shared" si="20"/>
        <v>0.007083495894897307</v>
      </c>
      <c r="L169" s="46">
        <f t="shared" si="21"/>
        <v>291189.01919432636</v>
      </c>
      <c r="M169" s="47">
        <f t="shared" si="22"/>
        <v>123538.2920390783</v>
      </c>
      <c r="N169" s="48">
        <f t="shared" si="18"/>
        <v>414727.3112334047</v>
      </c>
      <c r="P169" s="45"/>
    </row>
    <row r="170" spans="1:16" s="14" customFormat="1" ht="12.75">
      <c r="A170" s="49" t="s">
        <v>480</v>
      </c>
      <c r="B170" s="34" t="s">
        <v>32</v>
      </c>
      <c r="C170" s="35">
        <v>78</v>
      </c>
      <c r="D170" s="36">
        <v>5933.51</v>
      </c>
      <c r="E170" s="37">
        <v>8350</v>
      </c>
      <c r="F170" s="38">
        <f t="shared" si="23"/>
        <v>55.4268</v>
      </c>
      <c r="G170" s="39">
        <f t="shared" si="19"/>
        <v>2.5465378983952024E-06</v>
      </c>
      <c r="H170" s="40">
        <f t="shared" si="24"/>
        <v>0.7106</v>
      </c>
      <c r="I170" s="40">
        <f t="shared" si="25"/>
        <v>-724.5732</v>
      </c>
      <c r="J170" s="40">
        <f t="shared" si="26"/>
        <v>0</v>
      </c>
      <c r="K170" s="40">
        <f t="shared" si="20"/>
        <v>0</v>
      </c>
      <c r="L170" s="46">
        <f t="shared" si="21"/>
        <v>136.90493122597385</v>
      </c>
      <c r="M170" s="47">
        <f t="shared" si="22"/>
        <v>0</v>
      </c>
      <c r="N170" s="48">
        <f t="shared" si="18"/>
        <v>136.90493122597385</v>
      </c>
      <c r="P170" s="45"/>
    </row>
    <row r="171" spans="1:16" s="14" customFormat="1" ht="12.75">
      <c r="A171" s="33" t="s">
        <v>488</v>
      </c>
      <c r="B171" s="34" t="s">
        <v>272</v>
      </c>
      <c r="C171" s="35">
        <v>1063</v>
      </c>
      <c r="D171" s="36">
        <v>699033.12</v>
      </c>
      <c r="E171" s="37">
        <v>50050</v>
      </c>
      <c r="F171" s="38">
        <f t="shared" si="23"/>
        <v>14846.597533666332</v>
      </c>
      <c r="G171" s="39">
        <f t="shared" si="19"/>
        <v>0.0006821144876071153</v>
      </c>
      <c r="H171" s="40">
        <f t="shared" si="24"/>
        <v>13.966695704295704</v>
      </c>
      <c r="I171" s="40">
        <f t="shared" si="25"/>
        <v>4216.597533666333</v>
      </c>
      <c r="J171" s="40">
        <f t="shared" si="26"/>
        <v>4216.597533666333</v>
      </c>
      <c r="K171" s="40">
        <f t="shared" si="20"/>
        <v>0.0004907725786148044</v>
      </c>
      <c r="L171" s="46">
        <f t="shared" si="21"/>
        <v>36671.29284545206</v>
      </c>
      <c r="M171" s="47">
        <f t="shared" si="22"/>
        <v>8559.220904661255</v>
      </c>
      <c r="N171" s="48">
        <f t="shared" si="18"/>
        <v>45230.513750113314</v>
      </c>
      <c r="P171" s="45"/>
    </row>
    <row r="172" spans="1:16" s="14" customFormat="1" ht="12.75">
      <c r="A172" s="33" t="s">
        <v>490</v>
      </c>
      <c r="B172" s="34" t="s">
        <v>332</v>
      </c>
      <c r="C172" s="35">
        <v>1023</v>
      </c>
      <c r="D172" s="36">
        <v>3666066.66</v>
      </c>
      <c r="E172" s="37">
        <v>445000</v>
      </c>
      <c r="F172" s="38">
        <f t="shared" si="23"/>
        <v>8427.834141977528</v>
      </c>
      <c r="G172" s="39">
        <f t="shared" si="19"/>
        <v>0.00038720978017736527</v>
      </c>
      <c r="H172" s="40">
        <f t="shared" si="24"/>
        <v>8.23835204494382</v>
      </c>
      <c r="I172" s="40">
        <f t="shared" si="25"/>
        <v>-1802.165858022472</v>
      </c>
      <c r="J172" s="40">
        <f t="shared" si="26"/>
        <v>0</v>
      </c>
      <c r="K172" s="40">
        <f t="shared" si="20"/>
        <v>0</v>
      </c>
      <c r="L172" s="46">
        <f t="shared" si="21"/>
        <v>20816.862124303545</v>
      </c>
      <c r="M172" s="47">
        <f t="shared" si="22"/>
        <v>0</v>
      </c>
      <c r="N172" s="48">
        <f t="shared" si="18"/>
        <v>20816.862124303545</v>
      </c>
      <c r="P172" s="45"/>
    </row>
    <row r="173" spans="1:16" s="14" customFormat="1" ht="12.75">
      <c r="A173" s="33" t="s">
        <v>487</v>
      </c>
      <c r="B173" s="34" t="s">
        <v>225</v>
      </c>
      <c r="C173" s="35">
        <v>214</v>
      </c>
      <c r="D173" s="36">
        <v>409872.04000000004</v>
      </c>
      <c r="E173" s="37">
        <v>31250</v>
      </c>
      <c r="F173" s="38">
        <f t="shared" si="23"/>
        <v>2806.80372992</v>
      </c>
      <c r="G173" s="39">
        <f t="shared" si="19"/>
        <v>0.00012895624628515975</v>
      </c>
      <c r="H173" s="40">
        <f t="shared" si="24"/>
        <v>13.115905280000002</v>
      </c>
      <c r="I173" s="40">
        <f t="shared" si="25"/>
        <v>666.8037299200004</v>
      </c>
      <c r="J173" s="40">
        <f t="shared" si="26"/>
        <v>666.8037299200004</v>
      </c>
      <c r="K173" s="40">
        <f t="shared" si="20"/>
        <v>7.760972759433956E-05</v>
      </c>
      <c r="L173" s="46">
        <f t="shared" si="21"/>
        <v>6932.842444620734</v>
      </c>
      <c r="M173" s="47">
        <f t="shared" si="22"/>
        <v>1353.5369166416147</v>
      </c>
      <c r="N173" s="48">
        <f t="shared" si="18"/>
        <v>8286.379361262349</v>
      </c>
      <c r="P173" s="45"/>
    </row>
    <row r="174" spans="1:16" s="14" customFormat="1" ht="12.75">
      <c r="A174" s="33" t="s">
        <v>488</v>
      </c>
      <c r="B174" s="34" t="s">
        <v>273</v>
      </c>
      <c r="C174" s="35">
        <v>4644</v>
      </c>
      <c r="D174" s="36">
        <v>5272975.68</v>
      </c>
      <c r="E174" s="37">
        <v>288900</v>
      </c>
      <c r="F174" s="38">
        <f t="shared" si="23"/>
        <v>84761.85205233644</v>
      </c>
      <c r="G174" s="39">
        <f t="shared" si="19"/>
        <v>0.003894312292779701</v>
      </c>
      <c r="H174" s="40">
        <f t="shared" si="24"/>
        <v>18.251906126687434</v>
      </c>
      <c r="I174" s="40">
        <f t="shared" si="25"/>
        <v>38321.85205233644</v>
      </c>
      <c r="J174" s="40">
        <f t="shared" si="26"/>
        <v>38321.85205233644</v>
      </c>
      <c r="K174" s="40">
        <f t="shared" si="20"/>
        <v>0.0044603057320168815</v>
      </c>
      <c r="L174" s="46">
        <f t="shared" si="21"/>
        <v>209362.89891913824</v>
      </c>
      <c r="M174" s="47">
        <f t="shared" si="22"/>
        <v>77789.06916603286</v>
      </c>
      <c r="N174" s="48">
        <f t="shared" si="18"/>
        <v>287151.9680851711</v>
      </c>
      <c r="P174" s="45"/>
    </row>
    <row r="175" spans="1:16" s="14" customFormat="1" ht="12.75">
      <c r="A175" s="49" t="s">
        <v>480</v>
      </c>
      <c r="B175" s="34" t="s">
        <v>33</v>
      </c>
      <c r="C175" s="35">
        <v>3</v>
      </c>
      <c r="D175" s="36">
        <v>51575.33</v>
      </c>
      <c r="E175" s="37">
        <v>14650</v>
      </c>
      <c r="F175" s="38">
        <f t="shared" si="23"/>
        <v>10.561501023890784</v>
      </c>
      <c r="G175" s="39">
        <f t="shared" si="19"/>
        <v>4.852393178259907E-07</v>
      </c>
      <c r="H175" s="40">
        <f t="shared" si="24"/>
        <v>3.5205003412969282</v>
      </c>
      <c r="I175" s="40">
        <f t="shared" si="25"/>
        <v>-19.438498976109216</v>
      </c>
      <c r="J175" s="40">
        <f t="shared" si="26"/>
        <v>0</v>
      </c>
      <c r="K175" s="40">
        <f t="shared" si="20"/>
        <v>0</v>
      </c>
      <c r="L175" s="46">
        <f t="shared" si="21"/>
        <v>26.087047625315197</v>
      </c>
      <c r="M175" s="47">
        <f t="shared" si="22"/>
        <v>0</v>
      </c>
      <c r="N175" s="48">
        <f t="shared" si="18"/>
        <v>26.087047625315197</v>
      </c>
      <c r="P175" s="45"/>
    </row>
    <row r="176" spans="1:16" s="14" customFormat="1" ht="12.75">
      <c r="A176" s="33" t="s">
        <v>481</v>
      </c>
      <c r="B176" s="34" t="s">
        <v>82</v>
      </c>
      <c r="C176" s="35">
        <v>17431</v>
      </c>
      <c r="D176" s="36">
        <v>25626710</v>
      </c>
      <c r="E176" s="37">
        <v>1682600</v>
      </c>
      <c r="F176" s="38">
        <f t="shared" si="23"/>
        <v>265481.5060085582</v>
      </c>
      <c r="G176" s="39">
        <f t="shared" si="19"/>
        <v>0.012197325416113272</v>
      </c>
      <c r="H176" s="40">
        <f t="shared" si="24"/>
        <v>15.230423154641626</v>
      </c>
      <c r="I176" s="40">
        <f t="shared" si="25"/>
        <v>91171.50600855818</v>
      </c>
      <c r="J176" s="40">
        <f t="shared" si="26"/>
        <v>91171.50600855818</v>
      </c>
      <c r="K176" s="40">
        <f t="shared" si="20"/>
        <v>0.010611511946009676</v>
      </c>
      <c r="L176" s="46">
        <f t="shared" si="21"/>
        <v>655742.8414028885</v>
      </c>
      <c r="M176" s="47">
        <f t="shared" si="22"/>
        <v>185067.94966969013</v>
      </c>
      <c r="N176" s="48">
        <f t="shared" si="18"/>
        <v>840810.7910725786</v>
      </c>
      <c r="P176" s="45"/>
    </row>
    <row r="177" spans="1:16" s="14" customFormat="1" ht="12.75">
      <c r="A177" s="33" t="s">
        <v>483</v>
      </c>
      <c r="B177" s="34" t="s">
        <v>131</v>
      </c>
      <c r="C177" s="35">
        <v>1734</v>
      </c>
      <c r="D177" s="36">
        <v>3630912.4</v>
      </c>
      <c r="E177" s="37">
        <v>403550</v>
      </c>
      <c r="F177" s="38">
        <f t="shared" si="23"/>
        <v>15601.541572543674</v>
      </c>
      <c r="G177" s="39">
        <f t="shared" si="19"/>
        <v>0.0007167997591033715</v>
      </c>
      <c r="H177" s="40">
        <f t="shared" si="24"/>
        <v>8.99742881922934</v>
      </c>
      <c r="I177" s="40">
        <f t="shared" si="25"/>
        <v>-1738.458427456325</v>
      </c>
      <c r="J177" s="40">
        <f t="shared" si="26"/>
        <v>0</v>
      </c>
      <c r="K177" s="40">
        <f t="shared" si="20"/>
        <v>0</v>
      </c>
      <c r="L177" s="46">
        <f t="shared" si="21"/>
        <v>38536.01463566837</v>
      </c>
      <c r="M177" s="47">
        <f t="shared" si="22"/>
        <v>0</v>
      </c>
      <c r="N177" s="48">
        <f t="shared" si="18"/>
        <v>38536.01463566837</v>
      </c>
      <c r="P177" s="45"/>
    </row>
    <row r="178" spans="1:16" s="14" customFormat="1" ht="12.75">
      <c r="A178" s="49" t="s">
        <v>480</v>
      </c>
      <c r="B178" s="34" t="s">
        <v>34</v>
      </c>
      <c r="C178" s="35">
        <v>431</v>
      </c>
      <c r="D178" s="36">
        <v>433136.93</v>
      </c>
      <c r="E178" s="37">
        <v>23750</v>
      </c>
      <c r="F178" s="38">
        <f t="shared" si="23"/>
        <v>7860.295445473684</v>
      </c>
      <c r="G178" s="39">
        <f t="shared" si="19"/>
        <v>0.0003611346901585864</v>
      </c>
      <c r="H178" s="40">
        <f t="shared" si="24"/>
        <v>18.237344421052633</v>
      </c>
      <c r="I178" s="40">
        <f t="shared" si="25"/>
        <v>3550.2954454736846</v>
      </c>
      <c r="J178" s="40">
        <f t="shared" si="26"/>
        <v>3550.2954454736846</v>
      </c>
      <c r="K178" s="40">
        <f t="shared" si="20"/>
        <v>0.0004132212374332319</v>
      </c>
      <c r="L178" s="46">
        <f t="shared" si="21"/>
        <v>19415.034015646044</v>
      </c>
      <c r="M178" s="47">
        <f t="shared" si="22"/>
        <v>7206.702264562546</v>
      </c>
      <c r="N178" s="48">
        <f t="shared" si="18"/>
        <v>26621.73628020859</v>
      </c>
      <c r="P178" s="45"/>
    </row>
    <row r="179" spans="1:16" s="14" customFormat="1" ht="12.75">
      <c r="A179" s="33" t="s">
        <v>493</v>
      </c>
      <c r="B179" s="34" t="s">
        <v>497</v>
      </c>
      <c r="C179" s="35">
        <v>100</v>
      </c>
      <c r="D179" s="36">
        <v>316469.28</v>
      </c>
      <c r="E179" s="37">
        <v>34300</v>
      </c>
      <c r="F179" s="38">
        <f t="shared" si="23"/>
        <v>922.6509620991254</v>
      </c>
      <c r="G179" s="39">
        <f t="shared" si="19"/>
        <v>4.23904256059563E-05</v>
      </c>
      <c r="H179" s="40">
        <f t="shared" si="24"/>
        <v>9.226509620991255</v>
      </c>
      <c r="I179" s="40">
        <f t="shared" si="25"/>
        <v>-77.3490379008745</v>
      </c>
      <c r="J179" s="40">
        <f t="shared" si="26"/>
        <v>0</v>
      </c>
      <c r="K179" s="40">
        <f t="shared" si="20"/>
        <v>0</v>
      </c>
      <c r="L179" s="46">
        <f t="shared" si="21"/>
        <v>2278.9601151745974</v>
      </c>
      <c r="M179" s="47">
        <f t="shared" si="22"/>
        <v>0</v>
      </c>
      <c r="N179" s="48">
        <f t="shared" si="18"/>
        <v>2278.9601151745974</v>
      </c>
      <c r="P179" s="45"/>
    </row>
    <row r="180" spans="1:16" s="14" customFormat="1" ht="12.75">
      <c r="A180" s="33" t="s">
        <v>481</v>
      </c>
      <c r="B180" s="34" t="s">
        <v>83</v>
      </c>
      <c r="C180" s="35">
        <v>8131</v>
      </c>
      <c r="D180" s="36">
        <v>13236433</v>
      </c>
      <c r="E180" s="37">
        <v>928000</v>
      </c>
      <c r="F180" s="38">
        <f t="shared" si="23"/>
        <v>115975.68612392241</v>
      </c>
      <c r="G180" s="39">
        <f t="shared" si="19"/>
        <v>0.0053284057532990365</v>
      </c>
      <c r="H180" s="40">
        <f t="shared" si="24"/>
        <v>14.263397629310345</v>
      </c>
      <c r="I180" s="40">
        <f t="shared" si="25"/>
        <v>34665.686123922416</v>
      </c>
      <c r="J180" s="40">
        <f t="shared" si="26"/>
        <v>34665.686123922416</v>
      </c>
      <c r="K180" s="40">
        <f t="shared" si="20"/>
        <v>0.004034762158980837</v>
      </c>
      <c r="L180" s="46">
        <f t="shared" si="21"/>
        <v>286461.48312153557</v>
      </c>
      <c r="M180" s="47">
        <f t="shared" si="22"/>
        <v>70367.46167432105</v>
      </c>
      <c r="N180" s="48">
        <f t="shared" si="18"/>
        <v>356828.9447958566</v>
      </c>
      <c r="P180" s="45"/>
    </row>
    <row r="181" spans="1:16" s="14" customFormat="1" ht="12.75">
      <c r="A181" s="33" t="s">
        <v>483</v>
      </c>
      <c r="B181" s="34" t="s">
        <v>132</v>
      </c>
      <c r="C181" s="35">
        <v>61</v>
      </c>
      <c r="D181" s="36">
        <v>172758.42</v>
      </c>
      <c r="E181" s="37">
        <v>28300</v>
      </c>
      <c r="F181" s="38">
        <f t="shared" si="23"/>
        <v>372.37680636042404</v>
      </c>
      <c r="G181" s="39">
        <f t="shared" si="19"/>
        <v>1.7108540451193133E-05</v>
      </c>
      <c r="H181" s="40">
        <f t="shared" si="24"/>
        <v>6.1045378091872795</v>
      </c>
      <c r="I181" s="40">
        <f t="shared" si="25"/>
        <v>-237.62319363957596</v>
      </c>
      <c r="J181" s="40">
        <f t="shared" si="26"/>
        <v>0</v>
      </c>
      <c r="K181" s="40">
        <f t="shared" si="20"/>
        <v>0</v>
      </c>
      <c r="L181" s="46">
        <f t="shared" si="21"/>
        <v>919.775651217852</v>
      </c>
      <c r="M181" s="47">
        <f t="shared" si="22"/>
        <v>0</v>
      </c>
      <c r="N181" s="48">
        <f t="shared" si="18"/>
        <v>919.775651217852</v>
      </c>
      <c r="P181" s="45"/>
    </row>
    <row r="182" spans="1:16" s="14" customFormat="1" ht="12.75">
      <c r="A182" s="33" t="s">
        <v>488</v>
      </c>
      <c r="B182" s="34" t="s">
        <v>274</v>
      </c>
      <c r="C182" s="35">
        <v>1516</v>
      </c>
      <c r="D182" s="36">
        <v>1231966.63</v>
      </c>
      <c r="E182" s="37">
        <v>64800</v>
      </c>
      <c r="F182" s="38">
        <f t="shared" si="23"/>
        <v>28821.93535617284</v>
      </c>
      <c r="G182" s="39">
        <f t="shared" si="19"/>
        <v>0.0013241996775854056</v>
      </c>
      <c r="H182" s="40">
        <f t="shared" si="24"/>
        <v>19.01183070987654</v>
      </c>
      <c r="I182" s="40">
        <f t="shared" si="25"/>
        <v>13661.935356172837</v>
      </c>
      <c r="J182" s="40">
        <f t="shared" si="26"/>
        <v>13661.935356172837</v>
      </c>
      <c r="K182" s="40">
        <f t="shared" si="20"/>
        <v>0.0015901217012257258</v>
      </c>
      <c r="L182" s="46">
        <f t="shared" si="21"/>
        <v>71190.56264724478</v>
      </c>
      <c r="M182" s="47">
        <f t="shared" si="22"/>
        <v>27732.19918786268</v>
      </c>
      <c r="N182" s="48">
        <f t="shared" si="18"/>
        <v>98922.76183510746</v>
      </c>
      <c r="P182" s="45"/>
    </row>
    <row r="183" spans="1:16" s="14" customFormat="1" ht="12.75">
      <c r="A183" s="49" t="s">
        <v>479</v>
      </c>
      <c r="B183" s="34" t="s">
        <v>2</v>
      </c>
      <c r="C183" s="35">
        <v>4365</v>
      </c>
      <c r="D183" s="36">
        <v>4815124.36</v>
      </c>
      <c r="E183" s="37">
        <v>335750</v>
      </c>
      <c r="F183" s="38">
        <f t="shared" si="23"/>
        <v>62600.20202948623</v>
      </c>
      <c r="G183" s="39">
        <f t="shared" si="19"/>
        <v>0.002876113845924408</v>
      </c>
      <c r="H183" s="40">
        <f t="shared" si="24"/>
        <v>14.34139794489948</v>
      </c>
      <c r="I183" s="40">
        <f t="shared" si="25"/>
        <v>18950.20202948623</v>
      </c>
      <c r="J183" s="40">
        <f t="shared" si="26"/>
        <v>18950.20202948623</v>
      </c>
      <c r="K183" s="40">
        <f t="shared" si="20"/>
        <v>0.0022056265605211543</v>
      </c>
      <c r="L183" s="46">
        <f t="shared" si="21"/>
        <v>154623.32939262022</v>
      </c>
      <c r="M183" s="47">
        <f t="shared" si="22"/>
        <v>38466.788462331766</v>
      </c>
      <c r="N183" s="48">
        <f t="shared" si="18"/>
        <v>193090.117854952</v>
      </c>
      <c r="P183" s="45"/>
    </row>
    <row r="184" spans="1:16" s="14" customFormat="1" ht="12.75">
      <c r="A184" s="33" t="s">
        <v>489</v>
      </c>
      <c r="B184" s="34" t="s">
        <v>315</v>
      </c>
      <c r="C184" s="35">
        <v>1560</v>
      </c>
      <c r="D184" s="36">
        <v>4761270.96</v>
      </c>
      <c r="E184" s="37">
        <v>288250</v>
      </c>
      <c r="F184" s="38">
        <f t="shared" si="23"/>
        <v>25767.849774848222</v>
      </c>
      <c r="G184" s="39">
        <f t="shared" si="19"/>
        <v>0.001183882273770185</v>
      </c>
      <c r="H184" s="40">
        <f t="shared" si="24"/>
        <v>16.517852419774503</v>
      </c>
      <c r="I184" s="40">
        <f t="shared" si="25"/>
        <v>10167.849774848224</v>
      </c>
      <c r="J184" s="40">
        <f t="shared" si="26"/>
        <v>10167.849774848224</v>
      </c>
      <c r="K184" s="40">
        <f t="shared" si="20"/>
        <v>0.0011834427670955178</v>
      </c>
      <c r="L184" s="46">
        <f t="shared" si="21"/>
        <v>63646.930749507854</v>
      </c>
      <c r="M184" s="47">
        <f t="shared" si="22"/>
        <v>20639.5966542874</v>
      </c>
      <c r="N184" s="48">
        <f t="shared" si="18"/>
        <v>84286.52740379525</v>
      </c>
      <c r="P184" s="45"/>
    </row>
    <row r="185" spans="1:16" s="14" customFormat="1" ht="12.75">
      <c r="A185" s="33" t="s">
        <v>487</v>
      </c>
      <c r="B185" s="34" t="s">
        <v>226</v>
      </c>
      <c r="C185" s="35">
        <v>847</v>
      </c>
      <c r="D185" s="36">
        <v>2146882.99</v>
      </c>
      <c r="E185" s="37">
        <v>168750</v>
      </c>
      <c r="F185" s="38">
        <f t="shared" si="23"/>
        <v>10775.762326103704</v>
      </c>
      <c r="G185" s="39">
        <f t="shared" si="19"/>
        <v>0.0004950833738827124</v>
      </c>
      <c r="H185" s="40">
        <f t="shared" si="24"/>
        <v>12.722269570370372</v>
      </c>
      <c r="I185" s="40">
        <f t="shared" si="25"/>
        <v>2305.762326103705</v>
      </c>
      <c r="J185" s="40">
        <f t="shared" si="26"/>
        <v>2305.762326103705</v>
      </c>
      <c r="K185" s="40">
        <f t="shared" si="20"/>
        <v>0.00026836920370506737</v>
      </c>
      <c r="L185" s="46">
        <f t="shared" si="21"/>
        <v>26616.275883916584</v>
      </c>
      <c r="M185" s="47">
        <f t="shared" si="22"/>
        <v>4680.439369703645</v>
      </c>
      <c r="N185" s="48">
        <f t="shared" si="18"/>
        <v>31296.715253620227</v>
      </c>
      <c r="P185" s="45"/>
    </row>
    <row r="186" spans="1:16" s="14" customFormat="1" ht="12.75">
      <c r="A186" s="33" t="s">
        <v>489</v>
      </c>
      <c r="B186" s="34" t="s">
        <v>316</v>
      </c>
      <c r="C186" s="35">
        <v>1460</v>
      </c>
      <c r="D186" s="36">
        <v>1977556.3</v>
      </c>
      <c r="E186" s="37">
        <v>121200</v>
      </c>
      <c r="F186" s="38">
        <f t="shared" si="23"/>
        <v>23822.04783828383</v>
      </c>
      <c r="G186" s="39">
        <f t="shared" si="19"/>
        <v>0.001094484033672759</v>
      </c>
      <c r="H186" s="40">
        <f t="shared" si="24"/>
        <v>16.316471122112212</v>
      </c>
      <c r="I186" s="40">
        <f t="shared" si="25"/>
        <v>9222.04783828383</v>
      </c>
      <c r="J186" s="40">
        <f t="shared" si="26"/>
        <v>9222.04783828383</v>
      </c>
      <c r="K186" s="40">
        <f t="shared" si="20"/>
        <v>0.0010733602535142456</v>
      </c>
      <c r="L186" s="46">
        <f t="shared" si="21"/>
        <v>58840.77415550071</v>
      </c>
      <c r="M186" s="47">
        <f t="shared" si="22"/>
        <v>18719.724614692444</v>
      </c>
      <c r="N186" s="48">
        <f t="shared" si="18"/>
        <v>77560.49877019315</v>
      </c>
      <c r="P186" s="45"/>
    </row>
    <row r="187" spans="1:16" s="14" customFormat="1" ht="12.75">
      <c r="A187" s="33" t="s">
        <v>484</v>
      </c>
      <c r="B187" s="34" t="s">
        <v>164</v>
      </c>
      <c r="C187" s="35">
        <v>2315</v>
      </c>
      <c r="D187" s="36">
        <v>4514708.06</v>
      </c>
      <c r="E187" s="37">
        <v>250550</v>
      </c>
      <c r="F187" s="38">
        <f t="shared" si="23"/>
        <v>41714.4249008182</v>
      </c>
      <c r="G187" s="39">
        <f t="shared" si="19"/>
        <v>0.0019165343104724445</v>
      </c>
      <c r="H187" s="40">
        <f t="shared" si="24"/>
        <v>18.019190021951704</v>
      </c>
      <c r="I187" s="40">
        <f t="shared" si="25"/>
        <v>18564.424900818194</v>
      </c>
      <c r="J187" s="40">
        <f t="shared" si="26"/>
        <v>18564.424900818194</v>
      </c>
      <c r="K187" s="40">
        <f t="shared" si="20"/>
        <v>0.0021607257051050564</v>
      </c>
      <c r="L187" s="46">
        <f t="shared" si="21"/>
        <v>103035.18283894374</v>
      </c>
      <c r="M187" s="47">
        <f t="shared" si="22"/>
        <v>37683.70408259857</v>
      </c>
      <c r="N187" s="48">
        <f t="shared" si="18"/>
        <v>140718.88692154232</v>
      </c>
      <c r="P187" s="45"/>
    </row>
    <row r="188" spans="1:16" s="14" customFormat="1" ht="12.75">
      <c r="A188" s="49" t="s">
        <v>480</v>
      </c>
      <c r="B188" s="34" t="s">
        <v>35</v>
      </c>
      <c r="C188" s="35">
        <v>204</v>
      </c>
      <c r="D188" s="36">
        <v>201511</v>
      </c>
      <c r="E188" s="37">
        <v>20450</v>
      </c>
      <c r="F188" s="38">
        <f t="shared" si="23"/>
        <v>2010.1830806845967</v>
      </c>
      <c r="G188" s="39">
        <f t="shared" si="19"/>
        <v>9.235617783592317E-05</v>
      </c>
      <c r="H188" s="40">
        <f t="shared" si="24"/>
        <v>9.853838630806846</v>
      </c>
      <c r="I188" s="40">
        <f t="shared" si="25"/>
        <v>-29.816919315403332</v>
      </c>
      <c r="J188" s="40">
        <f t="shared" si="26"/>
        <v>0</v>
      </c>
      <c r="K188" s="40">
        <f t="shared" si="20"/>
        <v>0</v>
      </c>
      <c r="L188" s="46">
        <f t="shared" si="21"/>
        <v>4965.178873987691</v>
      </c>
      <c r="M188" s="47">
        <f t="shared" si="22"/>
        <v>0</v>
      </c>
      <c r="N188" s="48">
        <f t="shared" si="18"/>
        <v>4965.178873987691</v>
      </c>
      <c r="P188" s="45"/>
    </row>
    <row r="189" spans="1:16" s="14" customFormat="1" ht="12.75">
      <c r="A189" s="49" t="s">
        <v>480</v>
      </c>
      <c r="B189" s="34" t="s">
        <v>36</v>
      </c>
      <c r="C189" s="35">
        <v>113</v>
      </c>
      <c r="D189" s="36">
        <v>151912</v>
      </c>
      <c r="E189" s="37">
        <v>8100</v>
      </c>
      <c r="F189" s="38">
        <f t="shared" si="23"/>
        <v>2119.266172839506</v>
      </c>
      <c r="G189" s="39">
        <f t="shared" si="19"/>
        <v>9.736790913281588E-05</v>
      </c>
      <c r="H189" s="40">
        <f t="shared" si="24"/>
        <v>18.75456790123457</v>
      </c>
      <c r="I189" s="40">
        <f t="shared" si="25"/>
        <v>989.2661728395063</v>
      </c>
      <c r="J189" s="40">
        <f t="shared" si="26"/>
        <v>989.2661728395063</v>
      </c>
      <c r="K189" s="40">
        <f t="shared" si="20"/>
        <v>0.00011514134481758251</v>
      </c>
      <c r="L189" s="46">
        <f t="shared" si="21"/>
        <v>5234.615558576814</v>
      </c>
      <c r="M189" s="47">
        <f t="shared" si="22"/>
        <v>2008.099572993815</v>
      </c>
      <c r="N189" s="48">
        <f t="shared" si="18"/>
        <v>7242.715131570629</v>
      </c>
      <c r="P189" s="45"/>
    </row>
    <row r="190" spans="1:16" s="14" customFormat="1" ht="12.75">
      <c r="A190" s="33" t="s">
        <v>488</v>
      </c>
      <c r="B190" s="34" t="s">
        <v>275</v>
      </c>
      <c r="C190" s="35">
        <v>7287</v>
      </c>
      <c r="D190" s="36">
        <v>11274849.7</v>
      </c>
      <c r="E190" s="37">
        <v>654500</v>
      </c>
      <c r="F190" s="38">
        <f t="shared" si="23"/>
        <v>125530.67954759358</v>
      </c>
      <c r="G190" s="39">
        <f t="shared" si="19"/>
        <v>0.005767401922522148</v>
      </c>
      <c r="H190" s="40">
        <f t="shared" si="24"/>
        <v>17.22666111535523</v>
      </c>
      <c r="I190" s="40">
        <f t="shared" si="25"/>
        <v>52660.67954759357</v>
      </c>
      <c r="J190" s="40">
        <f t="shared" si="26"/>
        <v>52660.67954759357</v>
      </c>
      <c r="K190" s="40">
        <f t="shared" si="20"/>
        <v>0.006129211357458785</v>
      </c>
      <c r="L190" s="46">
        <f t="shared" si="21"/>
        <v>310062.4436231762</v>
      </c>
      <c r="M190" s="47">
        <f t="shared" si="22"/>
        <v>106895.28361164615</v>
      </c>
      <c r="N190" s="48">
        <f t="shared" si="18"/>
        <v>416957.72723482235</v>
      </c>
      <c r="P190" s="45"/>
    </row>
    <row r="191" spans="1:16" s="14" customFormat="1" ht="12.75">
      <c r="A191" s="33" t="s">
        <v>483</v>
      </c>
      <c r="B191" s="34" t="s">
        <v>133</v>
      </c>
      <c r="C191" s="35">
        <v>2447</v>
      </c>
      <c r="D191" s="36">
        <v>3877372.4</v>
      </c>
      <c r="E191" s="37">
        <v>368800</v>
      </c>
      <c r="F191" s="38">
        <f t="shared" si="23"/>
        <v>25726.492035791754</v>
      </c>
      <c r="G191" s="39">
        <f t="shared" si="19"/>
        <v>0.0011819821270920574</v>
      </c>
      <c r="H191" s="40">
        <f t="shared" si="24"/>
        <v>10.513482646420824</v>
      </c>
      <c r="I191" s="40">
        <f t="shared" si="25"/>
        <v>1256.4920357917567</v>
      </c>
      <c r="J191" s="40">
        <f t="shared" si="26"/>
        <v>1256.4920357917567</v>
      </c>
      <c r="K191" s="40">
        <f t="shared" si="20"/>
        <v>0.00014624393992810277</v>
      </c>
      <c r="L191" s="46">
        <f t="shared" si="21"/>
        <v>63544.776585435815</v>
      </c>
      <c r="M191" s="47">
        <f t="shared" si="22"/>
        <v>2550.5381562793023</v>
      </c>
      <c r="N191" s="48">
        <f t="shared" si="18"/>
        <v>66095.31474171512</v>
      </c>
      <c r="P191" s="45"/>
    </row>
    <row r="192" spans="1:16" s="14" customFormat="1" ht="12.75">
      <c r="A192" s="33" t="s">
        <v>487</v>
      </c>
      <c r="B192" s="34" t="s">
        <v>227</v>
      </c>
      <c r="C192" s="35">
        <v>232</v>
      </c>
      <c r="D192" s="36">
        <v>455179.14</v>
      </c>
      <c r="E192" s="37">
        <v>44550</v>
      </c>
      <c r="F192" s="38">
        <f t="shared" si="23"/>
        <v>2370.405397979798</v>
      </c>
      <c r="G192" s="39">
        <f t="shared" si="19"/>
        <v>0.00010890629046807896</v>
      </c>
      <c r="H192" s="40">
        <f t="shared" si="24"/>
        <v>10.217264646464647</v>
      </c>
      <c r="I192" s="40">
        <f t="shared" si="25"/>
        <v>50.40539797979817</v>
      </c>
      <c r="J192" s="40">
        <f t="shared" si="26"/>
        <v>50.40539797979817</v>
      </c>
      <c r="K192" s="40">
        <f t="shared" si="20"/>
        <v>5.8667176426348795E-06</v>
      </c>
      <c r="L192" s="46">
        <f t="shared" si="21"/>
        <v>5854.932775987454</v>
      </c>
      <c r="M192" s="47">
        <f t="shared" si="22"/>
        <v>102.31731452950154</v>
      </c>
      <c r="N192" s="48">
        <f t="shared" si="18"/>
        <v>5957.250090516955</v>
      </c>
      <c r="P192" s="45"/>
    </row>
    <row r="193" spans="1:16" s="14" customFormat="1" ht="12.75">
      <c r="A193" s="33" t="s">
        <v>491</v>
      </c>
      <c r="B193" s="34" t="s">
        <v>350</v>
      </c>
      <c r="C193" s="35">
        <v>879</v>
      </c>
      <c r="D193" s="36">
        <v>913367.88</v>
      </c>
      <c r="E193" s="37">
        <v>52200</v>
      </c>
      <c r="F193" s="38">
        <f t="shared" si="23"/>
        <v>15380.275220689655</v>
      </c>
      <c r="G193" s="39">
        <f t="shared" si="19"/>
        <v>0.0007066338619085865</v>
      </c>
      <c r="H193" s="40">
        <f t="shared" si="24"/>
        <v>17.497468965517243</v>
      </c>
      <c r="I193" s="40">
        <f t="shared" si="25"/>
        <v>6590.275220689657</v>
      </c>
      <c r="J193" s="40">
        <f t="shared" si="26"/>
        <v>6590.275220689657</v>
      </c>
      <c r="K193" s="40">
        <f t="shared" si="20"/>
        <v>0.0007670464961418463</v>
      </c>
      <c r="L193" s="46">
        <f t="shared" si="21"/>
        <v>37989.48381153282</v>
      </c>
      <c r="M193" s="47">
        <f t="shared" si="22"/>
        <v>13377.520853253342</v>
      </c>
      <c r="N193" s="48">
        <f t="shared" si="18"/>
        <v>51367.00466478616</v>
      </c>
      <c r="P193" s="45"/>
    </row>
    <row r="194" spans="1:16" s="14" customFormat="1" ht="12.75">
      <c r="A194" s="33" t="s">
        <v>481</v>
      </c>
      <c r="B194" s="34" t="s">
        <v>84</v>
      </c>
      <c r="C194" s="35">
        <v>4649</v>
      </c>
      <c r="D194" s="36">
        <v>11625025</v>
      </c>
      <c r="E194" s="37">
        <v>1896600</v>
      </c>
      <c r="F194" s="38">
        <f t="shared" si="23"/>
        <v>28495.59275809343</v>
      </c>
      <c r="G194" s="39">
        <f t="shared" si="19"/>
        <v>0.0013092061402736725</v>
      </c>
      <c r="H194" s="40">
        <f t="shared" si="24"/>
        <v>6.129402615206159</v>
      </c>
      <c r="I194" s="40">
        <f t="shared" si="25"/>
        <v>-17994.407241906567</v>
      </c>
      <c r="J194" s="40">
        <f t="shared" si="26"/>
        <v>0</v>
      </c>
      <c r="K194" s="40">
        <f t="shared" si="20"/>
        <v>0</v>
      </c>
      <c r="L194" s="46">
        <f t="shared" si="21"/>
        <v>70384.49210111605</v>
      </c>
      <c r="M194" s="47">
        <f t="shared" si="22"/>
        <v>0</v>
      </c>
      <c r="N194" s="48">
        <f t="shared" si="18"/>
        <v>70384.49210111605</v>
      </c>
      <c r="P194" s="45"/>
    </row>
    <row r="195" spans="1:16" s="14" customFormat="1" ht="12.75">
      <c r="A195" s="33" t="s">
        <v>493</v>
      </c>
      <c r="B195" s="34" t="s">
        <v>412</v>
      </c>
      <c r="C195" s="35">
        <v>975</v>
      </c>
      <c r="D195" s="36">
        <v>1850932.59</v>
      </c>
      <c r="E195" s="37">
        <v>113650</v>
      </c>
      <c r="F195" s="38">
        <f t="shared" si="23"/>
        <v>15879.09613066432</v>
      </c>
      <c r="G195" s="39">
        <f t="shared" si="19"/>
        <v>0.000729551770785925</v>
      </c>
      <c r="H195" s="40">
        <f t="shared" si="24"/>
        <v>16.286252441706996</v>
      </c>
      <c r="I195" s="40">
        <f t="shared" si="25"/>
        <v>6129.09613066432</v>
      </c>
      <c r="J195" s="40">
        <f t="shared" si="26"/>
        <v>6129.09613066432</v>
      </c>
      <c r="K195" s="40">
        <f t="shared" si="20"/>
        <v>0.0007133695565221986</v>
      </c>
      <c r="L195" s="46">
        <f t="shared" si="21"/>
        <v>39221.578075934856</v>
      </c>
      <c r="M195" s="47">
        <f t="shared" si="22"/>
        <v>12441.378933940186</v>
      </c>
      <c r="N195" s="48">
        <f t="shared" si="18"/>
        <v>51662.95700987504</v>
      </c>
      <c r="P195" s="45"/>
    </row>
    <row r="196" spans="1:16" s="14" customFormat="1" ht="12.75">
      <c r="A196" s="33" t="s">
        <v>481</v>
      </c>
      <c r="B196" s="34" t="s">
        <v>85</v>
      </c>
      <c r="C196" s="35">
        <v>2751</v>
      </c>
      <c r="D196" s="36">
        <v>6093611.49</v>
      </c>
      <c r="E196" s="37">
        <v>528600</v>
      </c>
      <c r="F196" s="38">
        <f t="shared" si="23"/>
        <v>31713.06320278093</v>
      </c>
      <c r="G196" s="39">
        <f t="shared" si="19"/>
        <v>0.0014570301247786987</v>
      </c>
      <c r="H196" s="40">
        <f t="shared" si="24"/>
        <v>11.527831044267877</v>
      </c>
      <c r="I196" s="40">
        <f t="shared" si="25"/>
        <v>4203.063202780931</v>
      </c>
      <c r="J196" s="40">
        <f t="shared" si="26"/>
        <v>4203.063202780931</v>
      </c>
      <c r="K196" s="40">
        <f t="shared" si="20"/>
        <v>0.0004891973088824144</v>
      </c>
      <c r="L196" s="46">
        <f t="shared" si="21"/>
        <v>78331.68677862849</v>
      </c>
      <c r="M196" s="47">
        <f t="shared" si="22"/>
        <v>8531.747728262508</v>
      </c>
      <c r="N196" s="48">
        <f t="shared" si="18"/>
        <v>86863.43450689099</v>
      </c>
      <c r="P196" s="45"/>
    </row>
    <row r="197" spans="1:16" s="14" customFormat="1" ht="12.75">
      <c r="A197" s="33" t="s">
        <v>487</v>
      </c>
      <c r="B197" s="34" t="s">
        <v>228</v>
      </c>
      <c r="C197" s="35">
        <v>1202</v>
      </c>
      <c r="D197" s="36">
        <v>1881035</v>
      </c>
      <c r="E197" s="37">
        <v>116450</v>
      </c>
      <c r="F197" s="38">
        <f t="shared" si="23"/>
        <v>19416.09334478317</v>
      </c>
      <c r="G197" s="39">
        <f t="shared" si="19"/>
        <v>0.0008920561450646477</v>
      </c>
      <c r="H197" s="40">
        <f t="shared" si="24"/>
        <v>16.1531558608845</v>
      </c>
      <c r="I197" s="40">
        <f t="shared" si="25"/>
        <v>7396.0933447831685</v>
      </c>
      <c r="J197" s="40">
        <f t="shared" si="26"/>
        <v>7396.0933447831685</v>
      </c>
      <c r="K197" s="40">
        <f t="shared" si="20"/>
        <v>0.0008608362011109267</v>
      </c>
      <c r="L197" s="46">
        <f t="shared" si="21"/>
        <v>47958.00811240463</v>
      </c>
      <c r="M197" s="47">
        <f t="shared" si="22"/>
        <v>15013.24142606765</v>
      </c>
      <c r="N197" s="48">
        <f t="shared" si="18"/>
        <v>62971.24953847228</v>
      </c>
      <c r="P197" s="45"/>
    </row>
    <row r="198" spans="1:16" s="14" customFormat="1" ht="12.75">
      <c r="A198" s="33" t="s">
        <v>491</v>
      </c>
      <c r="B198" s="34" t="s">
        <v>351</v>
      </c>
      <c r="C198" s="35">
        <v>1734</v>
      </c>
      <c r="D198" s="36">
        <v>2559198.28</v>
      </c>
      <c r="E198" s="37">
        <v>134950</v>
      </c>
      <c r="F198" s="38">
        <f t="shared" si="23"/>
        <v>32883.65926283808</v>
      </c>
      <c r="G198" s="39">
        <f t="shared" si="19"/>
        <v>0.001510812180222052</v>
      </c>
      <c r="H198" s="40">
        <f t="shared" si="24"/>
        <v>18.964048017784364</v>
      </c>
      <c r="I198" s="40">
        <f t="shared" si="25"/>
        <v>15543.659262838088</v>
      </c>
      <c r="J198" s="40">
        <f t="shared" si="26"/>
        <v>15543.659262838088</v>
      </c>
      <c r="K198" s="40">
        <f t="shared" si="20"/>
        <v>0.0018091367925503765</v>
      </c>
      <c r="L198" s="46">
        <f t="shared" si="21"/>
        <v>81223.07457470403</v>
      </c>
      <c r="M198" s="47">
        <f t="shared" si="22"/>
        <v>31551.888041288967</v>
      </c>
      <c r="N198" s="48">
        <f aca="true" t="shared" si="27" ref="N198:N261">L198+M198</f>
        <v>112774.962615993</v>
      </c>
      <c r="P198" s="45"/>
    </row>
    <row r="199" spans="1:16" s="14" customFormat="1" ht="12.75">
      <c r="A199" s="49" t="s">
        <v>480</v>
      </c>
      <c r="B199" s="34" t="s">
        <v>37</v>
      </c>
      <c r="C199" s="35">
        <v>107</v>
      </c>
      <c r="D199" s="36">
        <v>196781.73</v>
      </c>
      <c r="E199" s="37">
        <v>11450</v>
      </c>
      <c r="F199" s="38">
        <f t="shared" si="23"/>
        <v>1838.9209703056767</v>
      </c>
      <c r="G199" s="39">
        <f aca="true" t="shared" si="28" ref="G199:G262">F199/$F$498</f>
        <v>8.448768363024899E-05</v>
      </c>
      <c r="H199" s="40">
        <f t="shared" si="24"/>
        <v>17.18617729257642</v>
      </c>
      <c r="I199" s="40">
        <f t="shared" si="25"/>
        <v>768.920970305677</v>
      </c>
      <c r="J199" s="40">
        <f t="shared" si="26"/>
        <v>768.920970305677</v>
      </c>
      <c r="K199" s="40">
        <f aca="true" t="shared" si="29" ref="K199:K262">J199/$J$498</f>
        <v>8.949522081131495E-05</v>
      </c>
      <c r="L199" s="46">
        <f aca="true" t="shared" si="30" ref="L199:L262">$B$505*G199</f>
        <v>4542.159189592395</v>
      </c>
      <c r="M199" s="47">
        <f aca="true" t="shared" si="31" ref="M199:M262">$G$505*K199</f>
        <v>1560.8234816165316</v>
      </c>
      <c r="N199" s="48">
        <f t="shared" si="27"/>
        <v>6102.982671208926</v>
      </c>
      <c r="P199" s="45"/>
    </row>
    <row r="200" spans="1:16" s="14" customFormat="1" ht="12.75">
      <c r="A200" s="33" t="s">
        <v>487</v>
      </c>
      <c r="B200" s="34" t="s">
        <v>229</v>
      </c>
      <c r="C200" s="35">
        <v>1442</v>
      </c>
      <c r="D200" s="36">
        <v>1382458.77</v>
      </c>
      <c r="E200" s="37">
        <v>87900</v>
      </c>
      <c r="F200" s="38">
        <f aca="true" t="shared" si="32" ref="F200:F263">(C200*D200)/E200</f>
        <v>22679.24398566553</v>
      </c>
      <c r="G200" s="39">
        <f t="shared" si="28"/>
        <v>0.0010419788679203695</v>
      </c>
      <c r="H200" s="40">
        <f aca="true" t="shared" si="33" ref="H200:H263">D200/E200</f>
        <v>15.727631058020478</v>
      </c>
      <c r="I200" s="40">
        <f aca="true" t="shared" si="34" ref="I200:I263">(H200-10)*C200</f>
        <v>8259.24398566553</v>
      </c>
      <c r="J200" s="40">
        <f aca="true" t="shared" si="35" ref="J200:J263">IF(I200&gt;0,I200,0)</f>
        <v>8259.24398566553</v>
      </c>
      <c r="K200" s="40">
        <f t="shared" si="29"/>
        <v>0.0009612988756670462</v>
      </c>
      <c r="L200" s="46">
        <f t="shared" si="30"/>
        <v>56018.03348045748</v>
      </c>
      <c r="M200" s="47">
        <f t="shared" si="31"/>
        <v>16765.34058903621</v>
      </c>
      <c r="N200" s="48">
        <f t="shared" si="27"/>
        <v>72783.37406949369</v>
      </c>
      <c r="P200" s="45"/>
    </row>
    <row r="201" spans="1:16" s="14" customFormat="1" ht="12.75">
      <c r="A201" s="33" t="s">
        <v>488</v>
      </c>
      <c r="B201" s="34" t="s">
        <v>276</v>
      </c>
      <c r="C201" s="35">
        <v>5645</v>
      </c>
      <c r="D201" s="36">
        <v>5619589.6</v>
      </c>
      <c r="E201" s="37">
        <v>509250</v>
      </c>
      <c r="F201" s="38">
        <f t="shared" si="32"/>
        <v>62292.75069612174</v>
      </c>
      <c r="G201" s="39">
        <f t="shared" si="28"/>
        <v>0.0028619882519459565</v>
      </c>
      <c r="H201" s="40">
        <f t="shared" si="33"/>
        <v>11.035031124202257</v>
      </c>
      <c r="I201" s="40">
        <f t="shared" si="34"/>
        <v>5842.750696121743</v>
      </c>
      <c r="J201" s="40">
        <f t="shared" si="35"/>
        <v>5842.750696121743</v>
      </c>
      <c r="K201" s="40">
        <f t="shared" si="29"/>
        <v>0.0006800416218158369</v>
      </c>
      <c r="L201" s="46">
        <f t="shared" si="30"/>
        <v>153863.92052092636</v>
      </c>
      <c r="M201" s="47">
        <f t="shared" si="31"/>
        <v>11860.129760946415</v>
      </c>
      <c r="N201" s="48">
        <f t="shared" si="27"/>
        <v>165724.05028187277</v>
      </c>
      <c r="P201" s="45"/>
    </row>
    <row r="202" spans="1:16" s="14" customFormat="1" ht="12.75">
      <c r="A202" s="49" t="s">
        <v>480</v>
      </c>
      <c r="B202" s="34" t="s">
        <v>38</v>
      </c>
      <c r="C202" s="35">
        <v>82</v>
      </c>
      <c r="D202" s="36">
        <v>121876.85</v>
      </c>
      <c r="E202" s="37">
        <v>10000</v>
      </c>
      <c r="F202" s="38">
        <f t="shared" si="32"/>
        <v>999.3901700000001</v>
      </c>
      <c r="G202" s="39">
        <f t="shared" si="28"/>
        <v>4.591614423327027E-05</v>
      </c>
      <c r="H202" s="40">
        <f t="shared" si="33"/>
        <v>12.187685</v>
      </c>
      <c r="I202" s="40">
        <f t="shared" si="34"/>
        <v>179.39017</v>
      </c>
      <c r="J202" s="40">
        <f t="shared" si="35"/>
        <v>179.39017</v>
      </c>
      <c r="K202" s="40">
        <f t="shared" si="29"/>
        <v>2.0879340654667013E-05</v>
      </c>
      <c r="L202" s="46">
        <f t="shared" si="30"/>
        <v>2468.5069766207744</v>
      </c>
      <c r="M202" s="47">
        <f t="shared" si="31"/>
        <v>364.1419606437209</v>
      </c>
      <c r="N202" s="48">
        <f t="shared" si="27"/>
        <v>2832.648937264495</v>
      </c>
      <c r="P202" s="45"/>
    </row>
    <row r="203" spans="1:16" s="14" customFormat="1" ht="12.75">
      <c r="A203" s="33" t="s">
        <v>491</v>
      </c>
      <c r="B203" s="34" t="s">
        <v>352</v>
      </c>
      <c r="C203" s="35">
        <v>69</v>
      </c>
      <c r="D203" s="36">
        <v>98608</v>
      </c>
      <c r="E203" s="37">
        <v>11600</v>
      </c>
      <c r="F203" s="38">
        <f t="shared" si="32"/>
        <v>586.5475862068965</v>
      </c>
      <c r="G203" s="39">
        <f t="shared" si="28"/>
        <v>2.6948437533613507E-05</v>
      </c>
      <c r="H203" s="40">
        <f t="shared" si="33"/>
        <v>8.500689655172414</v>
      </c>
      <c r="I203" s="40">
        <f t="shared" si="34"/>
        <v>-103.45241379310346</v>
      </c>
      <c r="J203" s="40">
        <f t="shared" si="35"/>
        <v>0</v>
      </c>
      <c r="K203" s="40">
        <f t="shared" si="29"/>
        <v>0</v>
      </c>
      <c r="L203" s="46">
        <f t="shared" si="30"/>
        <v>1448.7803183733524</v>
      </c>
      <c r="M203" s="47">
        <f t="shared" si="31"/>
        <v>0</v>
      </c>
      <c r="N203" s="48">
        <f t="shared" si="27"/>
        <v>1448.7803183733524</v>
      </c>
      <c r="P203" s="45"/>
    </row>
    <row r="204" spans="1:16" s="14" customFormat="1" ht="12.75">
      <c r="A204" s="33" t="s">
        <v>487</v>
      </c>
      <c r="B204" s="34" t="s">
        <v>230</v>
      </c>
      <c r="C204" s="35">
        <v>1636</v>
      </c>
      <c r="D204" s="36">
        <v>2189499</v>
      </c>
      <c r="E204" s="37">
        <v>144500</v>
      </c>
      <c r="F204" s="38">
        <f t="shared" si="32"/>
        <v>24789.06826297578</v>
      </c>
      <c r="G204" s="39">
        <f t="shared" si="28"/>
        <v>0.001138912977071986</v>
      </c>
      <c r="H204" s="40">
        <f t="shared" si="33"/>
        <v>15.152242214532873</v>
      </c>
      <c r="I204" s="40">
        <f t="shared" si="34"/>
        <v>8429.06826297578</v>
      </c>
      <c r="J204" s="40">
        <f t="shared" si="35"/>
        <v>8429.06826297578</v>
      </c>
      <c r="K204" s="40">
        <f t="shared" si="29"/>
        <v>0.0009810648357382885</v>
      </c>
      <c r="L204" s="46">
        <f t="shared" si="30"/>
        <v>61229.32743183208</v>
      </c>
      <c r="M204" s="47">
        <f t="shared" si="31"/>
        <v>17110.064858513502</v>
      </c>
      <c r="N204" s="48">
        <f t="shared" si="27"/>
        <v>78339.39229034558</v>
      </c>
      <c r="P204" s="45"/>
    </row>
    <row r="205" spans="1:16" s="14" customFormat="1" ht="12.75">
      <c r="A205" s="49" t="s">
        <v>480</v>
      </c>
      <c r="B205" s="34" t="s">
        <v>39</v>
      </c>
      <c r="C205" s="35">
        <v>1291</v>
      </c>
      <c r="D205" s="36">
        <v>872570</v>
      </c>
      <c r="E205" s="37">
        <v>59800</v>
      </c>
      <c r="F205" s="38">
        <f t="shared" si="32"/>
        <v>18837.589799331105</v>
      </c>
      <c r="G205" s="39">
        <f t="shared" si="28"/>
        <v>0.0008654772842455191</v>
      </c>
      <c r="H205" s="40">
        <f t="shared" si="33"/>
        <v>14.591471571906354</v>
      </c>
      <c r="I205" s="40">
        <f t="shared" si="34"/>
        <v>5927.589799331103</v>
      </c>
      <c r="J205" s="40">
        <f t="shared" si="35"/>
        <v>5927.589799331103</v>
      </c>
      <c r="K205" s="40">
        <f t="shared" si="29"/>
        <v>0.000689916101207571</v>
      </c>
      <c r="L205" s="46">
        <f t="shared" si="30"/>
        <v>46529.096681398376</v>
      </c>
      <c r="M205" s="47">
        <f t="shared" si="31"/>
        <v>12032.343641907179</v>
      </c>
      <c r="N205" s="48">
        <f t="shared" si="27"/>
        <v>58561.44032330556</v>
      </c>
      <c r="P205" s="45"/>
    </row>
    <row r="206" spans="1:16" s="14" customFormat="1" ht="12.75">
      <c r="A206" s="33" t="s">
        <v>488</v>
      </c>
      <c r="B206" s="34" t="s">
        <v>277</v>
      </c>
      <c r="C206" s="35">
        <v>3012</v>
      </c>
      <c r="D206" s="36">
        <v>4404044.57</v>
      </c>
      <c r="E206" s="37">
        <v>289850</v>
      </c>
      <c r="F206" s="38">
        <f t="shared" si="32"/>
        <v>45764.989632016564</v>
      </c>
      <c r="G206" s="39">
        <f t="shared" si="28"/>
        <v>0.0021026341141396165</v>
      </c>
      <c r="H206" s="40">
        <f t="shared" si="33"/>
        <v>15.194219665344145</v>
      </c>
      <c r="I206" s="40">
        <f t="shared" si="34"/>
        <v>15644.989632016563</v>
      </c>
      <c r="J206" s="40">
        <f t="shared" si="35"/>
        <v>15644.989632016563</v>
      </c>
      <c r="K206" s="40">
        <f t="shared" si="29"/>
        <v>0.0018209307013065839</v>
      </c>
      <c r="L206" s="46">
        <f t="shared" si="30"/>
        <v>113040.13145497546</v>
      </c>
      <c r="M206" s="47">
        <f t="shared" si="31"/>
        <v>31757.57734581107</v>
      </c>
      <c r="N206" s="48">
        <f t="shared" si="27"/>
        <v>144797.70880078652</v>
      </c>
      <c r="P206" s="45"/>
    </row>
    <row r="207" spans="1:16" s="14" customFormat="1" ht="12.75">
      <c r="A207" s="33" t="s">
        <v>494</v>
      </c>
      <c r="B207" s="34" t="s">
        <v>444</v>
      </c>
      <c r="C207" s="35">
        <v>4512</v>
      </c>
      <c r="D207" s="36">
        <v>4942806</v>
      </c>
      <c r="E207" s="37">
        <v>464100</v>
      </c>
      <c r="F207" s="38">
        <f t="shared" si="32"/>
        <v>48054.170808015515</v>
      </c>
      <c r="G207" s="39">
        <f t="shared" si="28"/>
        <v>0.0022078086257652963</v>
      </c>
      <c r="H207" s="40">
        <f t="shared" si="33"/>
        <v>10.650303813833226</v>
      </c>
      <c r="I207" s="40">
        <f t="shared" si="34"/>
        <v>2934.170808015515</v>
      </c>
      <c r="J207" s="40">
        <f t="shared" si="35"/>
        <v>2934.170808015515</v>
      </c>
      <c r="K207" s="40">
        <f t="shared" si="29"/>
        <v>0.0003415100829634951</v>
      </c>
      <c r="L207" s="46">
        <f t="shared" si="30"/>
        <v>118694.43932524635</v>
      </c>
      <c r="M207" s="47">
        <f t="shared" si="31"/>
        <v>5956.038231606226</v>
      </c>
      <c r="N207" s="48">
        <f t="shared" si="27"/>
        <v>124650.47755685258</v>
      </c>
      <c r="P207" s="45"/>
    </row>
    <row r="208" spans="1:16" s="14" customFormat="1" ht="12.75">
      <c r="A208" s="33" t="s">
        <v>485</v>
      </c>
      <c r="B208" s="34" t="s">
        <v>187</v>
      </c>
      <c r="C208" s="35">
        <v>1580</v>
      </c>
      <c r="D208" s="36">
        <v>2698760</v>
      </c>
      <c r="E208" s="37">
        <v>190200</v>
      </c>
      <c r="F208" s="38">
        <f t="shared" si="32"/>
        <v>22418.72134595163</v>
      </c>
      <c r="G208" s="39">
        <f t="shared" si="28"/>
        <v>0.0010300093734624284</v>
      </c>
      <c r="H208" s="40">
        <f t="shared" si="33"/>
        <v>14.18906414300736</v>
      </c>
      <c r="I208" s="40">
        <f t="shared" si="34"/>
        <v>6618.72134595163</v>
      </c>
      <c r="J208" s="40">
        <f t="shared" si="35"/>
        <v>6618.72134595163</v>
      </c>
      <c r="K208" s="40">
        <f t="shared" si="29"/>
        <v>0.000770357359494337</v>
      </c>
      <c r="L208" s="46">
        <f t="shared" si="30"/>
        <v>55374.539104580814</v>
      </c>
      <c r="M208" s="47">
        <f t="shared" si="31"/>
        <v>13435.263302717613</v>
      </c>
      <c r="N208" s="48">
        <f t="shared" si="27"/>
        <v>68809.80240729843</v>
      </c>
      <c r="P208" s="45"/>
    </row>
    <row r="209" spans="1:16" s="14" customFormat="1" ht="12.75">
      <c r="A209" s="49" t="s">
        <v>480</v>
      </c>
      <c r="B209" s="34" t="s">
        <v>40</v>
      </c>
      <c r="C209" s="35">
        <v>5635</v>
      </c>
      <c r="D209" s="36">
        <v>5859367.04125</v>
      </c>
      <c r="E209" s="37">
        <v>283800</v>
      </c>
      <c r="F209" s="38">
        <f t="shared" si="32"/>
        <v>116340.85016717318</v>
      </c>
      <c r="G209" s="39">
        <f t="shared" si="28"/>
        <v>0.0053451829093908425</v>
      </c>
      <c r="H209" s="40">
        <f t="shared" si="33"/>
        <v>20.646113605532065</v>
      </c>
      <c r="I209" s="40">
        <f t="shared" si="34"/>
        <v>59990.85016717319</v>
      </c>
      <c r="J209" s="40">
        <f t="shared" si="35"/>
        <v>59990.85016717319</v>
      </c>
      <c r="K209" s="40">
        <f t="shared" si="29"/>
        <v>0.006982374768937988</v>
      </c>
      <c r="L209" s="46">
        <f t="shared" si="30"/>
        <v>287363.44315219665</v>
      </c>
      <c r="M209" s="47">
        <f t="shared" si="31"/>
        <v>121774.70928623423</v>
      </c>
      <c r="N209" s="48">
        <f t="shared" si="27"/>
        <v>409138.1524384309</v>
      </c>
      <c r="P209" s="45"/>
    </row>
    <row r="210" spans="1:16" s="14" customFormat="1" ht="12.75">
      <c r="A210" s="33" t="s">
        <v>488</v>
      </c>
      <c r="B210" s="34" t="s">
        <v>278</v>
      </c>
      <c r="C210" s="35">
        <v>1201</v>
      </c>
      <c r="D210" s="36">
        <v>1326501.44</v>
      </c>
      <c r="E210" s="37">
        <v>58000</v>
      </c>
      <c r="F210" s="38">
        <f t="shared" si="32"/>
        <v>27467.7280937931</v>
      </c>
      <c r="G210" s="39">
        <f t="shared" si="28"/>
        <v>0.0012619817592510977</v>
      </c>
      <c r="H210" s="40">
        <f t="shared" si="33"/>
        <v>22.87071448275862</v>
      </c>
      <c r="I210" s="40">
        <f t="shared" si="34"/>
        <v>15457.728093793101</v>
      </c>
      <c r="J210" s="40">
        <f t="shared" si="35"/>
        <v>15457.728093793101</v>
      </c>
      <c r="K210" s="40">
        <f t="shared" si="29"/>
        <v>0.0017991352068930126</v>
      </c>
      <c r="L210" s="46">
        <f t="shared" si="30"/>
        <v>67845.6527458647</v>
      </c>
      <c r="M210" s="47">
        <f t="shared" si="31"/>
        <v>31377.457388949162</v>
      </c>
      <c r="N210" s="48">
        <f t="shared" si="27"/>
        <v>99223.11013481386</v>
      </c>
      <c r="P210" s="45"/>
    </row>
    <row r="211" spans="1:16" s="14" customFormat="1" ht="12.75">
      <c r="A211" s="33" t="s">
        <v>488</v>
      </c>
      <c r="B211" s="34" t="s">
        <v>279</v>
      </c>
      <c r="C211" s="35">
        <v>1552</v>
      </c>
      <c r="D211" s="36">
        <v>1366619.23</v>
      </c>
      <c r="E211" s="37">
        <v>100750</v>
      </c>
      <c r="F211" s="38">
        <f t="shared" si="32"/>
        <v>21052.040148486354</v>
      </c>
      <c r="G211" s="39">
        <f t="shared" si="28"/>
        <v>0.0009672183506292599</v>
      </c>
      <c r="H211" s="40">
        <f t="shared" si="33"/>
        <v>13.564458858560794</v>
      </c>
      <c r="I211" s="40">
        <f t="shared" si="34"/>
        <v>5532.040148486352</v>
      </c>
      <c r="J211" s="40">
        <f t="shared" si="35"/>
        <v>5532.040148486352</v>
      </c>
      <c r="K211" s="40">
        <f t="shared" si="29"/>
        <v>0.0006438778154652578</v>
      </c>
      <c r="L211" s="46">
        <f t="shared" si="30"/>
        <v>51998.81841807509</v>
      </c>
      <c r="M211" s="47">
        <f t="shared" si="31"/>
        <v>11229.42213628317</v>
      </c>
      <c r="N211" s="48">
        <f t="shared" si="27"/>
        <v>63228.24055435826</v>
      </c>
      <c r="P211" s="45"/>
    </row>
    <row r="212" spans="1:16" s="14" customFormat="1" ht="12.75">
      <c r="A212" s="33" t="s">
        <v>493</v>
      </c>
      <c r="B212" s="34" t="s">
        <v>523</v>
      </c>
      <c r="C212" s="35">
        <v>734</v>
      </c>
      <c r="D212" s="36">
        <v>47743.75</v>
      </c>
      <c r="E212" s="37">
        <v>3125</v>
      </c>
      <c r="F212" s="38">
        <f t="shared" si="32"/>
        <v>11214.052</v>
      </c>
      <c r="G212" s="39">
        <f t="shared" si="28"/>
        <v>0.0005152202258217057</v>
      </c>
      <c r="H212" s="40">
        <f t="shared" si="33"/>
        <v>15.278</v>
      </c>
      <c r="I212" s="40">
        <f t="shared" si="34"/>
        <v>3874.052</v>
      </c>
      <c r="J212" s="40">
        <f t="shared" si="35"/>
        <v>3874.052</v>
      </c>
      <c r="K212" s="40">
        <f t="shared" si="29"/>
        <v>0.0004509034771631804</v>
      </c>
      <c r="L212" s="46">
        <f t="shared" si="30"/>
        <v>27698.857192269705</v>
      </c>
      <c r="M212" s="47">
        <f t="shared" si="31"/>
        <v>7863.891822588318</v>
      </c>
      <c r="N212" s="48">
        <f t="shared" si="27"/>
        <v>35562.749014858025</v>
      </c>
      <c r="P212" s="45"/>
    </row>
    <row r="213" spans="1:16" s="14" customFormat="1" ht="12.75">
      <c r="A213" s="33" t="s">
        <v>482</v>
      </c>
      <c r="B213" s="34" t="s">
        <v>106</v>
      </c>
      <c r="C213" s="35">
        <v>911</v>
      </c>
      <c r="D213" s="36">
        <v>1150994</v>
      </c>
      <c r="E213" s="37">
        <v>87150</v>
      </c>
      <c r="F213" s="38">
        <f t="shared" si="32"/>
        <v>12031.618290304074</v>
      </c>
      <c r="G213" s="39">
        <f t="shared" si="28"/>
        <v>0.0005527826242049733</v>
      </c>
      <c r="H213" s="40">
        <f t="shared" si="33"/>
        <v>13.207045324153757</v>
      </c>
      <c r="I213" s="40">
        <f t="shared" si="34"/>
        <v>2921.6182903040726</v>
      </c>
      <c r="J213" s="40">
        <f t="shared" si="35"/>
        <v>2921.6182903040726</v>
      </c>
      <c r="K213" s="40">
        <f t="shared" si="29"/>
        <v>0.00034004908711644875</v>
      </c>
      <c r="L213" s="46">
        <f t="shared" si="30"/>
        <v>29718.256774182315</v>
      </c>
      <c r="M213" s="47">
        <f t="shared" si="31"/>
        <v>5930.558026027183</v>
      </c>
      <c r="N213" s="48">
        <f t="shared" si="27"/>
        <v>35648.8148002095</v>
      </c>
      <c r="P213" s="45"/>
    </row>
    <row r="214" spans="1:16" s="14" customFormat="1" ht="12.75">
      <c r="A214" s="49" t="s">
        <v>480</v>
      </c>
      <c r="B214" s="34" t="s">
        <v>41</v>
      </c>
      <c r="C214" s="35">
        <v>790</v>
      </c>
      <c r="D214" s="36">
        <v>1444482.3</v>
      </c>
      <c r="E214" s="37">
        <v>67950</v>
      </c>
      <c r="F214" s="38">
        <f t="shared" si="32"/>
        <v>16793.833951434877</v>
      </c>
      <c r="G214" s="39">
        <f t="shared" si="28"/>
        <v>0.0007715786337418897</v>
      </c>
      <c r="H214" s="40">
        <f t="shared" si="33"/>
        <v>21.25801766004415</v>
      </c>
      <c r="I214" s="40">
        <f t="shared" si="34"/>
        <v>8893.833951434879</v>
      </c>
      <c r="J214" s="40">
        <f t="shared" si="35"/>
        <v>8893.833951434879</v>
      </c>
      <c r="K214" s="40">
        <f t="shared" si="29"/>
        <v>0.0010351592219242116</v>
      </c>
      <c r="L214" s="46">
        <f t="shared" si="30"/>
        <v>41480.992627061576</v>
      </c>
      <c r="M214" s="47">
        <f t="shared" si="31"/>
        <v>18053.48717109298</v>
      </c>
      <c r="N214" s="48">
        <f t="shared" si="27"/>
        <v>59534.479798154556</v>
      </c>
      <c r="P214" s="45"/>
    </row>
    <row r="215" spans="1:16" s="14" customFormat="1" ht="12.75">
      <c r="A215" s="33" t="s">
        <v>485</v>
      </c>
      <c r="B215" s="34" t="s">
        <v>188</v>
      </c>
      <c r="C215" s="35">
        <v>74</v>
      </c>
      <c r="D215" s="36">
        <v>609643</v>
      </c>
      <c r="E215" s="37">
        <v>83600</v>
      </c>
      <c r="F215" s="38">
        <f t="shared" si="32"/>
        <v>539.6361483253588</v>
      </c>
      <c r="G215" s="39">
        <f t="shared" si="28"/>
        <v>2.4793130814958486E-05</v>
      </c>
      <c r="H215" s="40">
        <f t="shared" si="33"/>
        <v>7.29238038277512</v>
      </c>
      <c r="I215" s="40">
        <f t="shared" si="34"/>
        <v>-200.36385167464115</v>
      </c>
      <c r="J215" s="40">
        <f t="shared" si="35"/>
        <v>0</v>
      </c>
      <c r="K215" s="40">
        <f t="shared" si="29"/>
        <v>0</v>
      </c>
      <c r="L215" s="46">
        <f t="shared" si="30"/>
        <v>1332.9084445346416</v>
      </c>
      <c r="M215" s="47">
        <f t="shared" si="31"/>
        <v>0</v>
      </c>
      <c r="N215" s="48">
        <f t="shared" si="27"/>
        <v>1332.9084445346416</v>
      </c>
      <c r="P215" s="45"/>
    </row>
    <row r="216" spans="1:16" s="14" customFormat="1" ht="12.75">
      <c r="A216" s="33" t="s">
        <v>492</v>
      </c>
      <c r="B216" s="34" t="s">
        <v>375</v>
      </c>
      <c r="C216" s="35">
        <v>548</v>
      </c>
      <c r="D216" s="36">
        <v>5956968</v>
      </c>
      <c r="E216" s="37">
        <v>379850</v>
      </c>
      <c r="F216" s="38">
        <f t="shared" si="32"/>
        <v>8593.967260760826</v>
      </c>
      <c r="G216" s="39">
        <f t="shared" si="28"/>
        <v>0.0003948426271604179</v>
      </c>
      <c r="H216" s="40">
        <f t="shared" si="33"/>
        <v>15.68242200868764</v>
      </c>
      <c r="I216" s="40">
        <f t="shared" si="34"/>
        <v>3113.967260760827</v>
      </c>
      <c r="J216" s="40">
        <f t="shared" si="35"/>
        <v>3113.967260760827</v>
      </c>
      <c r="K216" s="40">
        <f t="shared" si="29"/>
        <v>0.0003624367111358755</v>
      </c>
      <c r="L216" s="46">
        <f t="shared" si="30"/>
        <v>21227.21313142256</v>
      </c>
      <c r="M216" s="47">
        <f t="shared" si="31"/>
        <v>6321.0049007356665</v>
      </c>
      <c r="N216" s="48">
        <f t="shared" si="27"/>
        <v>27548.218032158227</v>
      </c>
      <c r="P216" s="45"/>
    </row>
    <row r="217" spans="1:16" s="14" customFormat="1" ht="12.75">
      <c r="A217" s="33" t="s">
        <v>491</v>
      </c>
      <c r="B217" s="34" t="s">
        <v>353</v>
      </c>
      <c r="C217" s="35">
        <v>843</v>
      </c>
      <c r="D217" s="36">
        <v>1473092.1</v>
      </c>
      <c r="E217" s="37">
        <v>83200</v>
      </c>
      <c r="F217" s="38">
        <f t="shared" si="32"/>
        <v>14925.68077283654</v>
      </c>
      <c r="G217" s="39">
        <f t="shared" si="28"/>
        <v>0.0006857479007876487</v>
      </c>
      <c r="H217" s="40">
        <f t="shared" si="33"/>
        <v>17.70543389423077</v>
      </c>
      <c r="I217" s="40">
        <f t="shared" si="34"/>
        <v>6495.680772836538</v>
      </c>
      <c r="J217" s="40">
        <f t="shared" si="35"/>
        <v>6495.680772836538</v>
      </c>
      <c r="K217" s="40">
        <f t="shared" si="29"/>
        <v>0.0007560365857283304</v>
      </c>
      <c r="L217" s="46">
        <f t="shared" si="30"/>
        <v>36866.62949522662</v>
      </c>
      <c r="M217" s="47">
        <f t="shared" si="31"/>
        <v>13185.504714870482</v>
      </c>
      <c r="N217" s="48">
        <f t="shared" si="27"/>
        <v>50052.1342100971</v>
      </c>
      <c r="P217" s="45"/>
    </row>
    <row r="218" spans="1:16" s="14" customFormat="1" ht="12.75">
      <c r="A218" s="33" t="s">
        <v>492</v>
      </c>
      <c r="B218" s="34" t="s">
        <v>376</v>
      </c>
      <c r="C218" s="35">
        <v>570</v>
      </c>
      <c r="D218" s="36">
        <v>679546.72</v>
      </c>
      <c r="E218" s="37">
        <v>36700</v>
      </c>
      <c r="F218" s="38">
        <f t="shared" si="32"/>
        <v>10554.267858310626</v>
      </c>
      <c r="G218" s="39">
        <f t="shared" si="28"/>
        <v>0.00048490699609218607</v>
      </c>
      <c r="H218" s="40">
        <f t="shared" si="33"/>
        <v>18.516259400544957</v>
      </c>
      <c r="I218" s="40">
        <f t="shared" si="34"/>
        <v>4854.267858310625</v>
      </c>
      <c r="J218" s="40">
        <f t="shared" si="35"/>
        <v>4854.267858310625</v>
      </c>
      <c r="K218" s="40">
        <f t="shared" si="29"/>
        <v>0.000564991449880829</v>
      </c>
      <c r="L218" s="46">
        <f t="shared" si="30"/>
        <v>26069.181610385636</v>
      </c>
      <c r="M218" s="47">
        <f t="shared" si="31"/>
        <v>9853.620270358331</v>
      </c>
      <c r="N218" s="48">
        <f t="shared" si="27"/>
        <v>35922.801880743966</v>
      </c>
      <c r="P218" s="45"/>
    </row>
    <row r="219" spans="1:16" s="14" customFormat="1" ht="12.75">
      <c r="A219" s="33" t="s">
        <v>482</v>
      </c>
      <c r="B219" s="34" t="s">
        <v>107</v>
      </c>
      <c r="C219" s="35">
        <v>4735</v>
      </c>
      <c r="D219" s="36">
        <v>12133114</v>
      </c>
      <c r="E219" s="37">
        <v>548400</v>
      </c>
      <c r="F219" s="38">
        <f t="shared" si="32"/>
        <v>104759.83732676879</v>
      </c>
      <c r="G219" s="39">
        <f t="shared" si="28"/>
        <v>0.004813102975137173</v>
      </c>
      <c r="H219" s="40">
        <f t="shared" si="33"/>
        <v>22.124569657184537</v>
      </c>
      <c r="I219" s="40">
        <f t="shared" si="34"/>
        <v>57409.837326768786</v>
      </c>
      <c r="J219" s="40">
        <f t="shared" si="35"/>
        <v>57409.837326768786</v>
      </c>
      <c r="K219" s="40">
        <f t="shared" si="29"/>
        <v>0.0066819689756390955</v>
      </c>
      <c r="L219" s="46">
        <f t="shared" si="30"/>
        <v>258758.18781646222</v>
      </c>
      <c r="M219" s="47">
        <f t="shared" si="31"/>
        <v>116535.5421894447</v>
      </c>
      <c r="N219" s="48">
        <f t="shared" si="27"/>
        <v>375293.7300059069</v>
      </c>
      <c r="P219" s="45"/>
    </row>
    <row r="220" spans="1:16" s="14" customFormat="1" ht="12.75">
      <c r="A220" s="33" t="s">
        <v>486</v>
      </c>
      <c r="B220" s="34" t="s">
        <v>207</v>
      </c>
      <c r="C220" s="35">
        <v>2482</v>
      </c>
      <c r="D220" s="36">
        <v>4266587.33</v>
      </c>
      <c r="E220" s="37">
        <v>347450</v>
      </c>
      <c r="F220" s="38">
        <f t="shared" si="32"/>
        <v>30478.255153432146</v>
      </c>
      <c r="G220" s="39">
        <f t="shared" si="28"/>
        <v>0.0014002979032737566</v>
      </c>
      <c r="H220" s="40">
        <f t="shared" si="33"/>
        <v>12.27971601669305</v>
      </c>
      <c r="I220" s="40">
        <f t="shared" si="34"/>
        <v>5658.255153432148</v>
      </c>
      <c r="J220" s="40">
        <f t="shared" si="35"/>
        <v>5658.255153432148</v>
      </c>
      <c r="K220" s="40">
        <f t="shared" si="29"/>
        <v>0.0006585680634537276</v>
      </c>
      <c r="L220" s="46">
        <f t="shared" si="30"/>
        <v>75281.69451724277</v>
      </c>
      <c r="M220" s="47">
        <f t="shared" si="31"/>
        <v>11485.624465338431</v>
      </c>
      <c r="N220" s="48">
        <f t="shared" si="27"/>
        <v>86767.3189825812</v>
      </c>
      <c r="P220" s="45"/>
    </row>
    <row r="221" spans="1:16" s="14" customFormat="1" ht="12.75">
      <c r="A221" s="33" t="s">
        <v>493</v>
      </c>
      <c r="B221" s="34" t="s">
        <v>413</v>
      </c>
      <c r="C221" s="35">
        <v>533</v>
      </c>
      <c r="D221" s="36">
        <v>882016.05</v>
      </c>
      <c r="E221" s="37">
        <v>61700</v>
      </c>
      <c r="F221" s="38">
        <f t="shared" si="32"/>
        <v>7619.3606912479745</v>
      </c>
      <c r="G221" s="39">
        <f t="shared" si="28"/>
        <v>0.00035006514469183923</v>
      </c>
      <c r="H221" s="40">
        <f t="shared" si="33"/>
        <v>14.2952358184765</v>
      </c>
      <c r="I221" s="40">
        <f t="shared" si="34"/>
        <v>2289.360691247975</v>
      </c>
      <c r="J221" s="40">
        <f t="shared" si="35"/>
        <v>2289.360691247975</v>
      </c>
      <c r="K221" s="40">
        <f t="shared" si="29"/>
        <v>0.0002664602065652227</v>
      </c>
      <c r="L221" s="46">
        <f t="shared" si="30"/>
        <v>18819.92197675479</v>
      </c>
      <c r="M221" s="47">
        <f t="shared" si="31"/>
        <v>4647.145887267411</v>
      </c>
      <c r="N221" s="48">
        <f t="shared" si="27"/>
        <v>23467.067864022203</v>
      </c>
      <c r="P221" s="45"/>
    </row>
    <row r="222" spans="1:16" s="14" customFormat="1" ht="12.75">
      <c r="A222" s="33" t="s">
        <v>493</v>
      </c>
      <c r="B222" s="34" t="s">
        <v>414</v>
      </c>
      <c r="C222" s="35">
        <v>1357</v>
      </c>
      <c r="D222" s="36">
        <v>2272112.3</v>
      </c>
      <c r="E222" s="37">
        <v>154100</v>
      </c>
      <c r="F222" s="38">
        <f t="shared" si="32"/>
        <v>20008.153089552237</v>
      </c>
      <c r="G222" s="39">
        <f t="shared" si="28"/>
        <v>0.0009192578341062056</v>
      </c>
      <c r="H222" s="40">
        <f t="shared" si="33"/>
        <v>14.744401687216092</v>
      </c>
      <c r="I222" s="40">
        <f t="shared" si="34"/>
        <v>6438.153089552236</v>
      </c>
      <c r="J222" s="40">
        <f t="shared" si="35"/>
        <v>6438.153089552236</v>
      </c>
      <c r="K222" s="40">
        <f t="shared" si="29"/>
        <v>0.0007493409005836721</v>
      </c>
      <c r="L222" s="46">
        <f t="shared" si="30"/>
        <v>49420.403535544276</v>
      </c>
      <c r="M222" s="47">
        <f t="shared" si="31"/>
        <v>13068.729958581234</v>
      </c>
      <c r="N222" s="48">
        <f t="shared" si="27"/>
        <v>62489.13349412551</v>
      </c>
      <c r="P222" s="45"/>
    </row>
    <row r="223" spans="1:16" s="14" customFormat="1" ht="12.75">
      <c r="A223" s="33" t="s">
        <v>488</v>
      </c>
      <c r="B223" s="34" t="s">
        <v>280</v>
      </c>
      <c r="C223" s="35">
        <v>1353</v>
      </c>
      <c r="D223" s="36">
        <v>1048115.93</v>
      </c>
      <c r="E223" s="37">
        <v>79100</v>
      </c>
      <c r="F223" s="38">
        <f t="shared" si="32"/>
        <v>17927.950104804044</v>
      </c>
      <c r="G223" s="39">
        <f t="shared" si="28"/>
        <v>0.0008236846504294266</v>
      </c>
      <c r="H223" s="40">
        <f t="shared" si="33"/>
        <v>13.250517446270544</v>
      </c>
      <c r="I223" s="40">
        <f t="shared" si="34"/>
        <v>4397.9501048040465</v>
      </c>
      <c r="J223" s="40">
        <f t="shared" si="35"/>
        <v>4397.9501048040465</v>
      </c>
      <c r="K223" s="40">
        <f t="shared" si="29"/>
        <v>0.0005118803244371315</v>
      </c>
      <c r="L223" s="46">
        <f t="shared" si="30"/>
        <v>44282.27456971877</v>
      </c>
      <c r="M223" s="47">
        <f t="shared" si="31"/>
        <v>8927.346319904838</v>
      </c>
      <c r="N223" s="48">
        <f t="shared" si="27"/>
        <v>53209.620889623606</v>
      </c>
      <c r="P223" s="45"/>
    </row>
    <row r="224" spans="1:16" s="14" customFormat="1" ht="12.75">
      <c r="A224" s="33" t="s">
        <v>494</v>
      </c>
      <c r="B224" s="34" t="s">
        <v>445</v>
      </c>
      <c r="C224" s="35">
        <v>10563</v>
      </c>
      <c r="D224" s="36">
        <v>31631871</v>
      </c>
      <c r="E224" s="37">
        <v>2380350</v>
      </c>
      <c r="F224" s="38">
        <f t="shared" si="32"/>
        <v>140369.04378473753</v>
      </c>
      <c r="G224" s="39">
        <f t="shared" si="28"/>
        <v>0.006449138138217066</v>
      </c>
      <c r="H224" s="40">
        <f t="shared" si="33"/>
        <v>13.288747873211923</v>
      </c>
      <c r="I224" s="40">
        <f t="shared" si="34"/>
        <v>34739.04378473754</v>
      </c>
      <c r="J224" s="40">
        <f t="shared" si="35"/>
        <v>34739.04378473754</v>
      </c>
      <c r="K224" s="40">
        <f t="shared" si="29"/>
        <v>0.004043300305690819</v>
      </c>
      <c r="L224" s="46">
        <f t="shared" si="30"/>
        <v>346713.4001170049</v>
      </c>
      <c r="M224" s="47">
        <f t="shared" si="31"/>
        <v>70516.3695126795</v>
      </c>
      <c r="N224" s="48">
        <f t="shared" si="27"/>
        <v>417229.7696296844</v>
      </c>
      <c r="P224" s="45"/>
    </row>
    <row r="225" spans="1:16" s="14" customFormat="1" ht="12.75">
      <c r="A225" s="33" t="s">
        <v>494</v>
      </c>
      <c r="B225" s="34" t="s">
        <v>446</v>
      </c>
      <c r="C225" s="35">
        <v>3408</v>
      </c>
      <c r="D225" s="36">
        <v>15833533</v>
      </c>
      <c r="E225" s="37">
        <v>2127950</v>
      </c>
      <c r="F225" s="38">
        <f t="shared" si="32"/>
        <v>25358.058443102516</v>
      </c>
      <c r="G225" s="39">
        <f t="shared" si="28"/>
        <v>0.0011650547542900005</v>
      </c>
      <c r="H225" s="40">
        <f t="shared" si="33"/>
        <v>7.440744848328203</v>
      </c>
      <c r="I225" s="40">
        <f t="shared" si="34"/>
        <v>-8721.941556897485</v>
      </c>
      <c r="J225" s="40">
        <f t="shared" si="35"/>
        <v>0</v>
      </c>
      <c r="K225" s="40">
        <f t="shared" si="29"/>
        <v>0</v>
      </c>
      <c r="L225" s="46">
        <f t="shared" si="30"/>
        <v>62634.740724291776</v>
      </c>
      <c r="M225" s="47">
        <f t="shared" si="31"/>
        <v>0</v>
      </c>
      <c r="N225" s="48">
        <f t="shared" si="27"/>
        <v>62634.740724291776</v>
      </c>
      <c r="P225" s="45"/>
    </row>
    <row r="226" spans="1:16" s="14" customFormat="1" ht="12.75">
      <c r="A226" s="33" t="s">
        <v>482</v>
      </c>
      <c r="B226" s="34" t="s">
        <v>108</v>
      </c>
      <c r="C226" s="35">
        <v>987</v>
      </c>
      <c r="D226" s="36">
        <v>1754439.21</v>
      </c>
      <c r="E226" s="37">
        <v>123850</v>
      </c>
      <c r="F226" s="38">
        <f t="shared" si="32"/>
        <v>13981.683490270489</v>
      </c>
      <c r="G226" s="39">
        <f t="shared" si="28"/>
        <v>0.0006423767363683328</v>
      </c>
      <c r="H226" s="40">
        <f t="shared" si="33"/>
        <v>14.165839402503028</v>
      </c>
      <c r="I226" s="40">
        <f t="shared" si="34"/>
        <v>4111.683490270489</v>
      </c>
      <c r="J226" s="40">
        <f t="shared" si="35"/>
        <v>4111.683490270489</v>
      </c>
      <c r="K226" s="40">
        <f t="shared" si="29"/>
        <v>0.00047856156364380374</v>
      </c>
      <c r="L226" s="46">
        <f t="shared" si="30"/>
        <v>34534.943685343824</v>
      </c>
      <c r="M226" s="47">
        <f t="shared" si="31"/>
        <v>8346.257142704717</v>
      </c>
      <c r="N226" s="48">
        <f t="shared" si="27"/>
        <v>42881.20082804854</v>
      </c>
      <c r="P226" s="45"/>
    </row>
    <row r="227" spans="1:16" s="14" customFormat="1" ht="12.75">
      <c r="A227" s="33" t="s">
        <v>489</v>
      </c>
      <c r="B227" s="34" t="s">
        <v>317</v>
      </c>
      <c r="C227" s="35">
        <v>26</v>
      </c>
      <c r="D227" s="36">
        <v>157775.86</v>
      </c>
      <c r="E227" s="37">
        <v>25600</v>
      </c>
      <c r="F227" s="38">
        <f t="shared" si="32"/>
        <v>160.2411078125</v>
      </c>
      <c r="G227" s="39">
        <f t="shared" si="28"/>
        <v>7.362143474372736E-06</v>
      </c>
      <c r="H227" s="40">
        <f t="shared" si="33"/>
        <v>6.16311953125</v>
      </c>
      <c r="I227" s="40">
        <f t="shared" si="34"/>
        <v>-99.75889218750001</v>
      </c>
      <c r="J227" s="40">
        <f t="shared" si="35"/>
        <v>0</v>
      </c>
      <c r="K227" s="40">
        <f t="shared" si="29"/>
        <v>0</v>
      </c>
      <c r="L227" s="46">
        <f t="shared" si="30"/>
        <v>395.7976618647328</v>
      </c>
      <c r="M227" s="47">
        <f t="shared" si="31"/>
        <v>0</v>
      </c>
      <c r="N227" s="48">
        <f t="shared" si="27"/>
        <v>395.7976618647328</v>
      </c>
      <c r="P227" s="45"/>
    </row>
    <row r="228" spans="1:16" s="14" customFormat="1" ht="12.75">
      <c r="A228" s="33" t="s">
        <v>494</v>
      </c>
      <c r="B228" s="34" t="s">
        <v>447</v>
      </c>
      <c r="C228" s="35">
        <v>9563</v>
      </c>
      <c r="D228" s="36">
        <v>22868505</v>
      </c>
      <c r="E228" s="37">
        <v>1617600</v>
      </c>
      <c r="F228" s="38">
        <f t="shared" si="32"/>
        <v>135195.0502689169</v>
      </c>
      <c r="G228" s="39">
        <f t="shared" si="28"/>
        <v>0.006211423340067286</v>
      </c>
      <c r="H228" s="40">
        <f t="shared" si="33"/>
        <v>14.137305267062315</v>
      </c>
      <c r="I228" s="40">
        <f t="shared" si="34"/>
        <v>39565.050268916915</v>
      </c>
      <c r="J228" s="40">
        <f t="shared" si="35"/>
        <v>39565.050268916915</v>
      </c>
      <c r="K228" s="40">
        <f t="shared" si="29"/>
        <v>0.00460500239552558</v>
      </c>
      <c r="L228" s="46">
        <f t="shared" si="30"/>
        <v>333933.5675008867</v>
      </c>
      <c r="M228" s="47">
        <f t="shared" si="31"/>
        <v>80312.62235768427</v>
      </c>
      <c r="N228" s="48">
        <f t="shared" si="27"/>
        <v>414246.1898585709</v>
      </c>
      <c r="P228" s="45"/>
    </row>
    <row r="229" spans="1:16" s="14" customFormat="1" ht="12.75">
      <c r="A229" s="33" t="s">
        <v>492</v>
      </c>
      <c r="B229" s="34" t="s">
        <v>377</v>
      </c>
      <c r="C229" s="35">
        <v>867</v>
      </c>
      <c r="D229" s="36">
        <v>862960.79</v>
      </c>
      <c r="E229" s="37">
        <v>54350</v>
      </c>
      <c r="F229" s="38">
        <f t="shared" si="32"/>
        <v>13766.090247102116</v>
      </c>
      <c r="G229" s="39">
        <f t="shared" si="28"/>
        <v>0.0006324714854000974</v>
      </c>
      <c r="H229" s="40">
        <f t="shared" si="33"/>
        <v>15.87784342226311</v>
      </c>
      <c r="I229" s="40">
        <f t="shared" si="34"/>
        <v>5096.090247102116</v>
      </c>
      <c r="J229" s="40">
        <f t="shared" si="35"/>
        <v>5096.090247102116</v>
      </c>
      <c r="K229" s="40">
        <f t="shared" si="29"/>
        <v>0.0005931373178149688</v>
      </c>
      <c r="L229" s="46">
        <f t="shared" si="30"/>
        <v>34002.42551491453</v>
      </c>
      <c r="M229" s="47">
        <f t="shared" si="31"/>
        <v>10344.492645260934</v>
      </c>
      <c r="N229" s="48">
        <f t="shared" si="27"/>
        <v>44346.91816017547</v>
      </c>
      <c r="P229" s="45"/>
    </row>
    <row r="230" spans="1:16" s="14" customFormat="1" ht="12.75">
      <c r="A230" s="33" t="s">
        <v>488</v>
      </c>
      <c r="B230" s="34" t="s">
        <v>281</v>
      </c>
      <c r="C230" s="35">
        <v>722</v>
      </c>
      <c r="D230" s="36">
        <v>524969</v>
      </c>
      <c r="E230" s="37">
        <v>29700</v>
      </c>
      <c r="F230" s="38">
        <f t="shared" si="32"/>
        <v>12761.87265993266</v>
      </c>
      <c r="G230" s="39">
        <f t="shared" si="28"/>
        <v>0.0005863335495286054</v>
      </c>
      <c r="H230" s="40">
        <f t="shared" si="33"/>
        <v>17.675723905723906</v>
      </c>
      <c r="I230" s="40">
        <f t="shared" si="34"/>
        <v>5541.87265993266</v>
      </c>
      <c r="J230" s="40">
        <f t="shared" si="35"/>
        <v>5541.87265993266</v>
      </c>
      <c r="K230" s="40">
        <f t="shared" si="29"/>
        <v>0.000645022227982278</v>
      </c>
      <c r="L230" s="46">
        <f t="shared" si="30"/>
        <v>31521.994753850424</v>
      </c>
      <c r="M230" s="47">
        <f t="shared" si="31"/>
        <v>11249.381033674876</v>
      </c>
      <c r="N230" s="48">
        <f t="shared" si="27"/>
        <v>42771.3757875253</v>
      </c>
      <c r="P230" s="45"/>
    </row>
    <row r="231" spans="1:16" s="14" customFormat="1" ht="12.75">
      <c r="A231" s="33" t="s">
        <v>489</v>
      </c>
      <c r="B231" s="34" t="s">
        <v>318</v>
      </c>
      <c r="C231" s="35">
        <v>87</v>
      </c>
      <c r="D231" s="36">
        <v>349668</v>
      </c>
      <c r="E231" s="37">
        <v>103750</v>
      </c>
      <c r="F231" s="38">
        <f t="shared" si="32"/>
        <v>293.2155759036145</v>
      </c>
      <c r="G231" s="39">
        <f t="shared" si="28"/>
        <v>1.347154402632534E-05</v>
      </c>
      <c r="H231" s="40">
        <f t="shared" si="33"/>
        <v>3.3702939759036146</v>
      </c>
      <c r="I231" s="40">
        <f t="shared" si="34"/>
        <v>-576.7844240963856</v>
      </c>
      <c r="J231" s="40">
        <f t="shared" si="35"/>
        <v>0</v>
      </c>
      <c r="K231" s="40">
        <f t="shared" si="29"/>
        <v>0</v>
      </c>
      <c r="L231" s="46">
        <f t="shared" si="30"/>
        <v>724.2463619308467</v>
      </c>
      <c r="M231" s="47">
        <f t="shared" si="31"/>
        <v>0</v>
      </c>
      <c r="N231" s="48">
        <f t="shared" si="27"/>
        <v>724.2463619308467</v>
      </c>
      <c r="P231" s="45"/>
    </row>
    <row r="232" spans="1:16" s="14" customFormat="1" ht="12.75">
      <c r="A232" s="33" t="s">
        <v>488</v>
      </c>
      <c r="B232" s="34" t="s">
        <v>282</v>
      </c>
      <c r="C232" s="35">
        <v>99</v>
      </c>
      <c r="D232" s="36">
        <v>262980.1</v>
      </c>
      <c r="E232" s="37">
        <v>67450</v>
      </c>
      <c r="F232" s="38">
        <f t="shared" si="32"/>
        <v>385.9900652335063</v>
      </c>
      <c r="G232" s="39">
        <f t="shared" si="28"/>
        <v>1.7733990227131284E-05</v>
      </c>
      <c r="H232" s="40">
        <f t="shared" si="33"/>
        <v>3.8988895478131944</v>
      </c>
      <c r="I232" s="40">
        <f t="shared" si="34"/>
        <v>-604.0099347664938</v>
      </c>
      <c r="J232" s="40">
        <f t="shared" si="35"/>
        <v>0</v>
      </c>
      <c r="K232" s="40">
        <f t="shared" si="29"/>
        <v>0</v>
      </c>
      <c r="L232" s="46">
        <f t="shared" si="30"/>
        <v>953.4005812116583</v>
      </c>
      <c r="M232" s="47">
        <f t="shared" si="31"/>
        <v>0</v>
      </c>
      <c r="N232" s="48">
        <f t="shared" si="27"/>
        <v>953.4005812116583</v>
      </c>
      <c r="P232" s="45"/>
    </row>
    <row r="233" spans="1:16" s="14" customFormat="1" ht="12.75">
      <c r="A233" s="33" t="s">
        <v>483</v>
      </c>
      <c r="B233" s="34" t="s">
        <v>134</v>
      </c>
      <c r="C233" s="35">
        <v>1606</v>
      </c>
      <c r="D233" s="36">
        <v>2616699.92</v>
      </c>
      <c r="E233" s="37">
        <v>272400</v>
      </c>
      <c r="F233" s="38">
        <f t="shared" si="32"/>
        <v>15427.386459324523</v>
      </c>
      <c r="G233" s="39">
        <f t="shared" si="28"/>
        <v>0.0007087983483054926</v>
      </c>
      <c r="H233" s="40">
        <f t="shared" si="33"/>
        <v>9.60609368575624</v>
      </c>
      <c r="I233" s="40">
        <f t="shared" si="34"/>
        <v>-632.6135406754775</v>
      </c>
      <c r="J233" s="40">
        <f t="shared" si="35"/>
        <v>0</v>
      </c>
      <c r="K233" s="40">
        <f t="shared" si="29"/>
        <v>0</v>
      </c>
      <c r="L233" s="46">
        <f t="shared" si="30"/>
        <v>38105.84919588257</v>
      </c>
      <c r="M233" s="47">
        <f t="shared" si="31"/>
        <v>0</v>
      </c>
      <c r="N233" s="48">
        <f t="shared" si="27"/>
        <v>38105.84919588257</v>
      </c>
      <c r="P233" s="45"/>
    </row>
    <row r="234" spans="1:16" s="14" customFormat="1" ht="12.75">
      <c r="A234" s="33" t="s">
        <v>494</v>
      </c>
      <c r="B234" s="34" t="s">
        <v>448</v>
      </c>
      <c r="C234" s="35">
        <v>6414</v>
      </c>
      <c r="D234" s="36">
        <v>7215974</v>
      </c>
      <c r="E234" s="37">
        <v>536250</v>
      </c>
      <c r="F234" s="38">
        <f t="shared" si="32"/>
        <v>86309.10440279721</v>
      </c>
      <c r="G234" s="39">
        <f t="shared" si="28"/>
        <v>0.003965399505983952</v>
      </c>
      <c r="H234" s="40">
        <f t="shared" si="33"/>
        <v>13.456361771561772</v>
      </c>
      <c r="I234" s="40">
        <f t="shared" si="34"/>
        <v>22169.104402797206</v>
      </c>
      <c r="J234" s="40">
        <f t="shared" si="35"/>
        <v>22169.104402797206</v>
      </c>
      <c r="K234" s="40">
        <f t="shared" si="29"/>
        <v>0.002580276738880849</v>
      </c>
      <c r="L234" s="46">
        <f t="shared" si="30"/>
        <v>213184.63274878488</v>
      </c>
      <c r="M234" s="47">
        <f t="shared" si="31"/>
        <v>45000.799893048315</v>
      </c>
      <c r="N234" s="48">
        <f t="shared" si="27"/>
        <v>258185.4326418332</v>
      </c>
      <c r="P234" s="45"/>
    </row>
    <row r="235" spans="1:16" s="14" customFormat="1" ht="12.75">
      <c r="A235" s="33" t="s">
        <v>488</v>
      </c>
      <c r="B235" s="34" t="s">
        <v>283</v>
      </c>
      <c r="C235" s="35">
        <v>921</v>
      </c>
      <c r="D235" s="36">
        <v>945194.9099999999</v>
      </c>
      <c r="E235" s="37">
        <v>61000</v>
      </c>
      <c r="F235" s="38">
        <f t="shared" si="32"/>
        <v>14270.893641147539</v>
      </c>
      <c r="G235" s="39">
        <f t="shared" si="28"/>
        <v>0.0006556642544969097</v>
      </c>
      <c r="H235" s="40">
        <f t="shared" si="33"/>
        <v>15.494998524590162</v>
      </c>
      <c r="I235" s="40">
        <f t="shared" si="34"/>
        <v>5060.89364114754</v>
      </c>
      <c r="J235" s="40">
        <f t="shared" si="35"/>
        <v>5060.89364114754</v>
      </c>
      <c r="K235" s="40">
        <f t="shared" si="29"/>
        <v>0.0005890407615453935</v>
      </c>
      <c r="L235" s="46">
        <f t="shared" si="30"/>
        <v>35249.29659432786</v>
      </c>
      <c r="M235" s="47">
        <f t="shared" si="31"/>
        <v>10273.047475771971</v>
      </c>
      <c r="N235" s="48">
        <f t="shared" si="27"/>
        <v>45522.34407009983</v>
      </c>
      <c r="P235" s="45"/>
    </row>
    <row r="236" spans="1:16" s="14" customFormat="1" ht="12.75">
      <c r="A236" s="49" t="s">
        <v>479</v>
      </c>
      <c r="B236" s="34" t="s">
        <v>3</v>
      </c>
      <c r="C236" s="35">
        <v>2298</v>
      </c>
      <c r="D236" s="36">
        <v>2753375.52</v>
      </c>
      <c r="E236" s="37">
        <v>178300</v>
      </c>
      <c r="F236" s="38">
        <f t="shared" si="32"/>
        <v>35486.578491082444</v>
      </c>
      <c r="G236" s="39">
        <f t="shared" si="28"/>
        <v>0.0016304011238591708</v>
      </c>
      <c r="H236" s="40">
        <f t="shared" si="33"/>
        <v>15.442375322490186</v>
      </c>
      <c r="I236" s="40">
        <f t="shared" si="34"/>
        <v>12506.578491082448</v>
      </c>
      <c r="J236" s="40">
        <f t="shared" si="35"/>
        <v>12506.578491082448</v>
      </c>
      <c r="K236" s="40">
        <f t="shared" si="29"/>
        <v>0.0014556489507738454</v>
      </c>
      <c r="L236" s="46">
        <f t="shared" si="30"/>
        <v>87652.31959569675</v>
      </c>
      <c r="M236" s="47">
        <f t="shared" si="31"/>
        <v>25386.954105051303</v>
      </c>
      <c r="N236" s="48">
        <f t="shared" si="27"/>
        <v>113039.27370074806</v>
      </c>
      <c r="P236" s="45"/>
    </row>
    <row r="237" spans="1:16" s="14" customFormat="1" ht="12.75">
      <c r="A237" s="33" t="s">
        <v>488</v>
      </c>
      <c r="B237" s="34" t="s">
        <v>284</v>
      </c>
      <c r="C237" s="35">
        <v>2946</v>
      </c>
      <c r="D237" s="36">
        <v>1875793.95</v>
      </c>
      <c r="E237" s="37">
        <v>164850</v>
      </c>
      <c r="F237" s="38">
        <f t="shared" si="32"/>
        <v>33521.922818926294</v>
      </c>
      <c r="G237" s="39">
        <f t="shared" si="28"/>
        <v>0.0015401366646725907</v>
      </c>
      <c r="H237" s="40">
        <f t="shared" si="33"/>
        <v>11.378792538671519</v>
      </c>
      <c r="I237" s="40">
        <f t="shared" si="34"/>
        <v>4061.922818926294</v>
      </c>
      <c r="J237" s="40">
        <f t="shared" si="35"/>
        <v>4061.922818926294</v>
      </c>
      <c r="K237" s="40">
        <f t="shared" si="29"/>
        <v>0.00047276988616113915</v>
      </c>
      <c r="L237" s="46">
        <f t="shared" si="30"/>
        <v>82799.59402468675</v>
      </c>
      <c r="M237" s="47">
        <f t="shared" si="31"/>
        <v>8245.248551062137</v>
      </c>
      <c r="N237" s="48">
        <f t="shared" si="27"/>
        <v>91044.84257574889</v>
      </c>
      <c r="P237" s="45"/>
    </row>
    <row r="238" spans="1:16" s="14" customFormat="1" ht="12.75">
      <c r="A238" s="49" t="s">
        <v>479</v>
      </c>
      <c r="B238" s="34" t="s">
        <v>4</v>
      </c>
      <c r="C238" s="35">
        <v>36425</v>
      </c>
      <c r="D238" s="36">
        <v>50013231.09</v>
      </c>
      <c r="E238" s="37">
        <v>2235850</v>
      </c>
      <c r="F238" s="38">
        <f t="shared" si="32"/>
        <v>814782.7190792094</v>
      </c>
      <c r="G238" s="39">
        <f t="shared" si="28"/>
        <v>0.03743450953496681</v>
      </c>
      <c r="H238" s="40">
        <f t="shared" si="33"/>
        <v>22.368777462709932</v>
      </c>
      <c r="I238" s="40">
        <f t="shared" si="34"/>
        <v>450532.71907920926</v>
      </c>
      <c r="J238" s="40">
        <f t="shared" si="35"/>
        <v>450532.71907920926</v>
      </c>
      <c r="K238" s="40">
        <f t="shared" si="29"/>
        <v>0.05243780145661385</v>
      </c>
      <c r="L238" s="46">
        <f t="shared" si="30"/>
        <v>2012524.1240636501</v>
      </c>
      <c r="M238" s="47">
        <f t="shared" si="31"/>
        <v>914530.9782562221</v>
      </c>
      <c r="N238" s="48">
        <f t="shared" si="27"/>
        <v>2927055.102319872</v>
      </c>
      <c r="P238" s="45"/>
    </row>
    <row r="239" spans="1:16" s="14" customFormat="1" ht="12.75">
      <c r="A239" s="33" t="s">
        <v>492</v>
      </c>
      <c r="B239" s="34" t="s">
        <v>378</v>
      </c>
      <c r="C239" s="35">
        <v>930</v>
      </c>
      <c r="D239" s="36">
        <v>2002345.09</v>
      </c>
      <c r="E239" s="37">
        <v>131350</v>
      </c>
      <c r="F239" s="38">
        <f t="shared" si="32"/>
        <v>14177.243499809669</v>
      </c>
      <c r="G239" s="39">
        <f t="shared" si="28"/>
        <v>0.0006513615771980767</v>
      </c>
      <c r="H239" s="40">
        <f t="shared" si="33"/>
        <v>15.244347849257709</v>
      </c>
      <c r="I239" s="40">
        <f t="shared" si="34"/>
        <v>4877.24349980967</v>
      </c>
      <c r="J239" s="40">
        <f t="shared" si="35"/>
        <v>4877.24349980967</v>
      </c>
      <c r="K239" s="40">
        <f t="shared" si="29"/>
        <v>0.000567665600006324</v>
      </c>
      <c r="L239" s="46">
        <f t="shared" si="30"/>
        <v>35017.97950297198</v>
      </c>
      <c r="M239" s="47">
        <f t="shared" si="31"/>
        <v>9900.258250257171</v>
      </c>
      <c r="N239" s="48">
        <f t="shared" si="27"/>
        <v>44918.23775322916</v>
      </c>
      <c r="P239" s="45"/>
    </row>
    <row r="240" spans="1:16" s="14" customFormat="1" ht="12.75">
      <c r="A240" s="33" t="s">
        <v>494</v>
      </c>
      <c r="B240" s="34" t="s">
        <v>449</v>
      </c>
      <c r="C240" s="35">
        <v>3044</v>
      </c>
      <c r="D240" s="36">
        <v>4169502</v>
      </c>
      <c r="E240" s="37">
        <v>292000</v>
      </c>
      <c r="F240" s="38">
        <f t="shared" si="32"/>
        <v>43465.630438356166</v>
      </c>
      <c r="G240" s="39">
        <f t="shared" si="28"/>
        <v>0.001996991982017978</v>
      </c>
      <c r="H240" s="40">
        <f t="shared" si="33"/>
        <v>14.279116438356164</v>
      </c>
      <c r="I240" s="40">
        <f t="shared" si="34"/>
        <v>13025.630438356164</v>
      </c>
      <c r="J240" s="40">
        <f t="shared" si="35"/>
        <v>13025.630438356164</v>
      </c>
      <c r="K240" s="40">
        <f t="shared" si="29"/>
        <v>0.001516061750564359</v>
      </c>
      <c r="L240" s="46">
        <f t="shared" si="30"/>
        <v>107360.68374607133</v>
      </c>
      <c r="M240" s="47">
        <f t="shared" si="31"/>
        <v>26440.571445155234</v>
      </c>
      <c r="N240" s="48">
        <f t="shared" si="27"/>
        <v>133801.25519122655</v>
      </c>
      <c r="P240" s="45"/>
    </row>
    <row r="241" spans="1:16" s="14" customFormat="1" ht="12.75">
      <c r="A241" s="49" t="s">
        <v>480</v>
      </c>
      <c r="B241" s="34" t="s">
        <v>42</v>
      </c>
      <c r="C241" s="35">
        <v>2177</v>
      </c>
      <c r="D241" s="36">
        <v>1418820.89</v>
      </c>
      <c r="E241" s="37">
        <v>64900</v>
      </c>
      <c r="F241" s="38">
        <f t="shared" si="32"/>
        <v>47592.80550893682</v>
      </c>
      <c r="G241" s="39">
        <f t="shared" si="28"/>
        <v>0.002186611583556323</v>
      </c>
      <c r="H241" s="40">
        <f t="shared" si="33"/>
        <v>21.8616469953775</v>
      </c>
      <c r="I241" s="40">
        <f t="shared" si="34"/>
        <v>25822.80550893682</v>
      </c>
      <c r="J241" s="40">
        <f t="shared" si="35"/>
        <v>25822.80550893682</v>
      </c>
      <c r="K241" s="40">
        <f t="shared" si="29"/>
        <v>0.003005533429620496</v>
      </c>
      <c r="L241" s="46">
        <f t="shared" si="30"/>
        <v>117554.86091659892</v>
      </c>
      <c r="M241" s="47">
        <f t="shared" si="31"/>
        <v>52417.404071503646</v>
      </c>
      <c r="N241" s="48">
        <f t="shared" si="27"/>
        <v>169972.26498810257</v>
      </c>
      <c r="P241" s="45"/>
    </row>
    <row r="242" spans="1:16" s="14" customFormat="1" ht="12.75">
      <c r="A242" s="33" t="s">
        <v>494</v>
      </c>
      <c r="B242" s="34" t="s">
        <v>450</v>
      </c>
      <c r="C242" s="35">
        <v>3974</v>
      </c>
      <c r="D242" s="36">
        <v>3786317</v>
      </c>
      <c r="E242" s="37">
        <v>325900</v>
      </c>
      <c r="F242" s="38">
        <f t="shared" si="32"/>
        <v>46170.06369438478</v>
      </c>
      <c r="G242" s="39">
        <f t="shared" si="28"/>
        <v>0.002121244902629617</v>
      </c>
      <c r="H242" s="40">
        <f t="shared" si="33"/>
        <v>11.618033138999694</v>
      </c>
      <c r="I242" s="40">
        <f t="shared" si="34"/>
        <v>6430.063694384784</v>
      </c>
      <c r="J242" s="40">
        <f t="shared" si="35"/>
        <v>6430.063694384784</v>
      </c>
      <c r="K242" s="40">
        <f t="shared" si="29"/>
        <v>0.0007483993705244082</v>
      </c>
      <c r="L242" s="46">
        <f t="shared" si="30"/>
        <v>114040.66976225545</v>
      </c>
      <c r="M242" s="47">
        <f t="shared" si="31"/>
        <v>13052.30939207696</v>
      </c>
      <c r="N242" s="48">
        <f t="shared" si="27"/>
        <v>127092.97915433241</v>
      </c>
      <c r="P242" s="45"/>
    </row>
    <row r="243" spans="1:16" s="14" customFormat="1" ht="12.75">
      <c r="A243" s="33" t="s">
        <v>488</v>
      </c>
      <c r="B243" s="34" t="s">
        <v>285</v>
      </c>
      <c r="C243" s="35">
        <v>5029</v>
      </c>
      <c r="D243" s="36">
        <v>5954123.430000001</v>
      </c>
      <c r="E243" s="37">
        <v>300350</v>
      </c>
      <c r="F243" s="38">
        <f t="shared" si="32"/>
        <v>99694.64534533047</v>
      </c>
      <c r="G243" s="39">
        <f t="shared" si="28"/>
        <v>0.004580386972348267</v>
      </c>
      <c r="H243" s="40">
        <f t="shared" si="33"/>
        <v>19.82395015814883</v>
      </c>
      <c r="I243" s="40">
        <f t="shared" si="34"/>
        <v>49404.645345330464</v>
      </c>
      <c r="J243" s="40">
        <f t="shared" si="35"/>
        <v>49404.645345330464</v>
      </c>
      <c r="K243" s="40">
        <f t="shared" si="29"/>
        <v>0.00575023938094358</v>
      </c>
      <c r="L243" s="46">
        <f t="shared" si="30"/>
        <v>246247.09643350006</v>
      </c>
      <c r="M243" s="47">
        <f t="shared" si="31"/>
        <v>100285.89872542243</v>
      </c>
      <c r="N243" s="48">
        <f t="shared" si="27"/>
        <v>346532.9951589225</v>
      </c>
      <c r="P243" s="45"/>
    </row>
    <row r="244" spans="1:16" s="14" customFormat="1" ht="12.75">
      <c r="A244" s="33" t="s">
        <v>487</v>
      </c>
      <c r="B244" s="34" t="s">
        <v>231</v>
      </c>
      <c r="C244" s="35">
        <v>44</v>
      </c>
      <c r="D244" s="36">
        <v>109596.45</v>
      </c>
      <c r="E244" s="37">
        <v>36600</v>
      </c>
      <c r="F244" s="38">
        <f t="shared" si="32"/>
        <v>131.7552950819672</v>
      </c>
      <c r="G244" s="39">
        <f t="shared" si="28"/>
        <v>6.053386669273213E-06</v>
      </c>
      <c r="H244" s="40">
        <f t="shared" si="33"/>
        <v>2.994438524590164</v>
      </c>
      <c r="I244" s="40">
        <f t="shared" si="34"/>
        <v>-308.24470491803277</v>
      </c>
      <c r="J244" s="40">
        <f t="shared" si="35"/>
        <v>0</v>
      </c>
      <c r="K244" s="40">
        <f t="shared" si="29"/>
        <v>0</v>
      </c>
      <c r="L244" s="46">
        <f t="shared" si="30"/>
        <v>325.43732656142174</v>
      </c>
      <c r="M244" s="47">
        <f t="shared" si="31"/>
        <v>0</v>
      </c>
      <c r="N244" s="48">
        <f t="shared" si="27"/>
        <v>325.43732656142174</v>
      </c>
      <c r="P244" s="45"/>
    </row>
    <row r="245" spans="1:16" s="14" customFormat="1" ht="12.75">
      <c r="A245" s="33" t="s">
        <v>492</v>
      </c>
      <c r="B245" s="34" t="s">
        <v>379</v>
      </c>
      <c r="C245" s="35">
        <v>2229</v>
      </c>
      <c r="D245" s="36">
        <v>6028866</v>
      </c>
      <c r="E245" s="37">
        <v>446100</v>
      </c>
      <c r="F245" s="38">
        <f t="shared" si="32"/>
        <v>30124.058090114326</v>
      </c>
      <c r="G245" s="39">
        <f t="shared" si="28"/>
        <v>0.0013840246158886085</v>
      </c>
      <c r="H245" s="40">
        <f t="shared" si="33"/>
        <v>13.51460659045057</v>
      </c>
      <c r="I245" s="40">
        <f t="shared" si="34"/>
        <v>7834.058090114322</v>
      </c>
      <c r="J245" s="40">
        <f t="shared" si="35"/>
        <v>7834.058090114322</v>
      </c>
      <c r="K245" s="40">
        <f t="shared" si="29"/>
        <v>0.0009118112077821598</v>
      </c>
      <c r="L245" s="46">
        <f t="shared" si="30"/>
        <v>74406.82307249097</v>
      </c>
      <c r="M245" s="47">
        <f t="shared" si="31"/>
        <v>15902.260824720957</v>
      </c>
      <c r="N245" s="48">
        <f t="shared" si="27"/>
        <v>90309.08389721192</v>
      </c>
      <c r="P245" s="45"/>
    </row>
    <row r="246" spans="1:16" s="14" customFormat="1" ht="12.75">
      <c r="A246" s="49" t="s">
        <v>480</v>
      </c>
      <c r="B246" s="34" t="s">
        <v>43</v>
      </c>
      <c r="C246" s="35">
        <v>1000</v>
      </c>
      <c r="D246" s="36">
        <v>1028061</v>
      </c>
      <c r="E246" s="37">
        <v>68450</v>
      </c>
      <c r="F246" s="38">
        <f t="shared" si="32"/>
        <v>15019.152666179692</v>
      </c>
      <c r="G246" s="39">
        <f t="shared" si="28"/>
        <v>0.0006900423886316716</v>
      </c>
      <c r="H246" s="40">
        <f t="shared" si="33"/>
        <v>15.019152666179693</v>
      </c>
      <c r="I246" s="40">
        <f t="shared" si="34"/>
        <v>5019.1526661796925</v>
      </c>
      <c r="J246" s="40">
        <f t="shared" si="35"/>
        <v>5019.1526661796925</v>
      </c>
      <c r="K246" s="40">
        <f t="shared" si="29"/>
        <v>0.0005841825018335508</v>
      </c>
      <c r="L246" s="46">
        <f t="shared" si="30"/>
        <v>37097.50631167112</v>
      </c>
      <c r="M246" s="47">
        <f t="shared" si="31"/>
        <v>10188.317969891174</v>
      </c>
      <c r="N246" s="48">
        <f t="shared" si="27"/>
        <v>47285.824281562294</v>
      </c>
      <c r="P246" s="45"/>
    </row>
    <row r="247" spans="1:16" s="14" customFormat="1" ht="12.75">
      <c r="A247" s="49" t="s">
        <v>479</v>
      </c>
      <c r="B247" s="34" t="s">
        <v>5</v>
      </c>
      <c r="C247" s="35">
        <v>8993</v>
      </c>
      <c r="D247" s="36">
        <v>11291070.74</v>
      </c>
      <c r="E247" s="37">
        <v>560250</v>
      </c>
      <c r="F247" s="38">
        <f t="shared" si="32"/>
        <v>181241.587085801</v>
      </c>
      <c r="G247" s="39">
        <f t="shared" si="28"/>
        <v>0.008326992903780965</v>
      </c>
      <c r="H247" s="40">
        <f t="shared" si="33"/>
        <v>20.153629165551095</v>
      </c>
      <c r="I247" s="40">
        <f t="shared" si="34"/>
        <v>91311.587085801</v>
      </c>
      <c r="J247" s="40">
        <f t="shared" si="35"/>
        <v>91311.587085801</v>
      </c>
      <c r="K247" s="40">
        <f t="shared" si="29"/>
        <v>0.01062781607533307</v>
      </c>
      <c r="L247" s="46">
        <f t="shared" si="30"/>
        <v>447669.1242371549</v>
      </c>
      <c r="M247" s="47">
        <f t="shared" si="31"/>
        <v>185352.29857306808</v>
      </c>
      <c r="N247" s="48">
        <f t="shared" si="27"/>
        <v>633021.422810223</v>
      </c>
      <c r="P247" s="45"/>
    </row>
    <row r="248" spans="1:16" s="14" customFormat="1" ht="12.75">
      <c r="A248" s="33" t="s">
        <v>484</v>
      </c>
      <c r="B248" s="34" t="s">
        <v>165</v>
      </c>
      <c r="C248" s="35">
        <v>3703</v>
      </c>
      <c r="D248" s="36">
        <v>4944618.64</v>
      </c>
      <c r="E248" s="37">
        <v>354100</v>
      </c>
      <c r="F248" s="38">
        <f t="shared" si="32"/>
        <v>51708.3389548715</v>
      </c>
      <c r="G248" s="39">
        <f t="shared" si="28"/>
        <v>0.0023756963204017776</v>
      </c>
      <c r="H248" s="40">
        <f t="shared" si="33"/>
        <v>13.963904659700649</v>
      </c>
      <c r="I248" s="40">
        <f t="shared" si="34"/>
        <v>14678.338954871504</v>
      </c>
      <c r="J248" s="40">
        <f t="shared" si="35"/>
        <v>14678.338954871504</v>
      </c>
      <c r="K248" s="40">
        <f t="shared" si="29"/>
        <v>0.0017084215890058585</v>
      </c>
      <c r="L248" s="46">
        <f t="shared" si="30"/>
        <v>127720.283119827</v>
      </c>
      <c r="M248" s="47">
        <f t="shared" si="31"/>
        <v>29795.384697054553</v>
      </c>
      <c r="N248" s="48">
        <f t="shared" si="27"/>
        <v>157515.66781688156</v>
      </c>
      <c r="P248" s="45"/>
    </row>
    <row r="249" spans="1:16" s="14" customFormat="1" ht="12.75">
      <c r="A249" s="49" t="s">
        <v>480</v>
      </c>
      <c r="B249" s="34" t="s">
        <v>44</v>
      </c>
      <c r="C249" s="35">
        <v>1038</v>
      </c>
      <c r="D249" s="36">
        <v>824566</v>
      </c>
      <c r="E249" s="37">
        <v>52300</v>
      </c>
      <c r="F249" s="38">
        <f t="shared" si="32"/>
        <v>16365.191357552581</v>
      </c>
      <c r="G249" s="39">
        <f t="shared" si="28"/>
        <v>0.000751885008813377</v>
      </c>
      <c r="H249" s="40">
        <f t="shared" si="33"/>
        <v>15.766080305927343</v>
      </c>
      <c r="I249" s="40">
        <f t="shared" si="34"/>
        <v>5985.191357552581</v>
      </c>
      <c r="J249" s="40">
        <f t="shared" si="35"/>
        <v>5985.191357552581</v>
      </c>
      <c r="K249" s="40">
        <f t="shared" si="29"/>
        <v>0.0006966203847050775</v>
      </c>
      <c r="L249" s="46">
        <f t="shared" si="30"/>
        <v>40422.23973430972</v>
      </c>
      <c r="M249" s="47">
        <f t="shared" si="31"/>
        <v>12149.268356047884</v>
      </c>
      <c r="N249" s="48">
        <f t="shared" si="27"/>
        <v>52571.5080903576</v>
      </c>
      <c r="P249" s="45"/>
    </row>
    <row r="250" spans="1:16" s="14" customFormat="1" ht="12.75">
      <c r="A250" s="49" t="s">
        <v>479</v>
      </c>
      <c r="B250" s="34" t="s">
        <v>6</v>
      </c>
      <c r="C250" s="35">
        <v>2084</v>
      </c>
      <c r="D250" s="36">
        <v>2946659.39</v>
      </c>
      <c r="E250" s="37">
        <v>189150</v>
      </c>
      <c r="F250" s="38">
        <f t="shared" si="32"/>
        <v>32465.44101908538</v>
      </c>
      <c r="G250" s="39">
        <f t="shared" si="28"/>
        <v>0.0014915974933284095</v>
      </c>
      <c r="H250" s="40">
        <f t="shared" si="33"/>
        <v>15.578426592651336</v>
      </c>
      <c r="I250" s="40">
        <f t="shared" si="34"/>
        <v>11625.441019085385</v>
      </c>
      <c r="J250" s="40">
        <f t="shared" si="35"/>
        <v>11625.441019085385</v>
      </c>
      <c r="K250" s="40">
        <f t="shared" si="29"/>
        <v>0.0013530927770357929</v>
      </c>
      <c r="L250" s="46">
        <f t="shared" si="30"/>
        <v>80190.0699650493</v>
      </c>
      <c r="M250" s="47">
        <f t="shared" si="31"/>
        <v>23598.343688718778</v>
      </c>
      <c r="N250" s="48">
        <f t="shared" si="27"/>
        <v>103788.41365376808</v>
      </c>
      <c r="P250" s="45"/>
    </row>
    <row r="251" spans="1:16" s="14" customFormat="1" ht="12.75">
      <c r="A251" s="49" t="s">
        <v>479</v>
      </c>
      <c r="B251" s="34" t="s">
        <v>7</v>
      </c>
      <c r="C251" s="35">
        <v>3145</v>
      </c>
      <c r="D251" s="36">
        <v>3392440.44</v>
      </c>
      <c r="E251" s="37">
        <v>169000</v>
      </c>
      <c r="F251" s="38">
        <f t="shared" si="32"/>
        <v>63131.509963313605</v>
      </c>
      <c r="G251" s="39">
        <f t="shared" si="28"/>
        <v>0.002900524343900287</v>
      </c>
      <c r="H251" s="40">
        <f t="shared" si="33"/>
        <v>20.07361207100592</v>
      </c>
      <c r="I251" s="40">
        <f t="shared" si="34"/>
        <v>31681.509963313612</v>
      </c>
      <c r="J251" s="40">
        <f t="shared" si="35"/>
        <v>31681.509963313612</v>
      </c>
      <c r="K251" s="40">
        <f t="shared" si="29"/>
        <v>0.0036874319199221</v>
      </c>
      <c r="L251" s="46">
        <f t="shared" si="30"/>
        <v>155935.66703687265</v>
      </c>
      <c r="M251" s="47">
        <f t="shared" si="31"/>
        <v>64309.918175531006</v>
      </c>
      <c r="N251" s="48">
        <f t="shared" si="27"/>
        <v>220245.58521240365</v>
      </c>
      <c r="P251" s="45"/>
    </row>
    <row r="252" spans="1:16" s="14" customFormat="1" ht="12.75">
      <c r="A252" s="33" t="s">
        <v>481</v>
      </c>
      <c r="B252" s="34" t="s">
        <v>86</v>
      </c>
      <c r="C252" s="35">
        <v>229</v>
      </c>
      <c r="D252" s="36">
        <v>1200865</v>
      </c>
      <c r="E252" s="37">
        <v>166150</v>
      </c>
      <c r="F252" s="38">
        <f t="shared" si="32"/>
        <v>1655.1193800782426</v>
      </c>
      <c r="G252" s="39">
        <f t="shared" si="28"/>
        <v>7.604307352648211E-05</v>
      </c>
      <c r="H252" s="40">
        <f t="shared" si="33"/>
        <v>7.227595546193199</v>
      </c>
      <c r="I252" s="40">
        <f t="shared" si="34"/>
        <v>-634.8806199217574</v>
      </c>
      <c r="J252" s="40">
        <f t="shared" si="35"/>
        <v>0</v>
      </c>
      <c r="K252" s="40">
        <f t="shared" si="29"/>
        <v>0</v>
      </c>
      <c r="L252" s="46">
        <f t="shared" si="30"/>
        <v>4088.166823637451</v>
      </c>
      <c r="M252" s="47">
        <f t="shared" si="31"/>
        <v>0</v>
      </c>
      <c r="N252" s="48">
        <f t="shared" si="27"/>
        <v>4088.166823637451</v>
      </c>
      <c r="P252" s="45"/>
    </row>
    <row r="253" spans="1:16" s="14" customFormat="1" ht="12.75">
      <c r="A253" s="33" t="s">
        <v>487</v>
      </c>
      <c r="B253" s="34" t="s">
        <v>232</v>
      </c>
      <c r="C253" s="35">
        <v>1104</v>
      </c>
      <c r="D253" s="36">
        <v>4091636</v>
      </c>
      <c r="E253" s="37">
        <v>503300</v>
      </c>
      <c r="F253" s="38">
        <f t="shared" si="32"/>
        <v>8975.096650109279</v>
      </c>
      <c r="G253" s="39">
        <f t="shared" si="28"/>
        <v>0.0004123532977054982</v>
      </c>
      <c r="H253" s="40">
        <f t="shared" si="33"/>
        <v>8.129616530896087</v>
      </c>
      <c r="I253" s="40">
        <f t="shared" si="34"/>
        <v>-2064.90334989072</v>
      </c>
      <c r="J253" s="40">
        <f t="shared" si="35"/>
        <v>0</v>
      </c>
      <c r="K253" s="40">
        <f t="shared" si="29"/>
        <v>0</v>
      </c>
      <c r="L253" s="46">
        <f t="shared" si="30"/>
        <v>22168.60777872219</v>
      </c>
      <c r="M253" s="47">
        <f t="shared" si="31"/>
        <v>0</v>
      </c>
      <c r="N253" s="48">
        <f t="shared" si="27"/>
        <v>22168.60777872219</v>
      </c>
      <c r="P253" s="45"/>
    </row>
    <row r="254" spans="1:16" s="14" customFormat="1" ht="12.75">
      <c r="A254" s="33" t="s">
        <v>488</v>
      </c>
      <c r="B254" s="34" t="s">
        <v>286</v>
      </c>
      <c r="C254" s="35">
        <v>355</v>
      </c>
      <c r="D254" s="36">
        <v>754441.15</v>
      </c>
      <c r="E254" s="37">
        <v>48450</v>
      </c>
      <c r="F254" s="38">
        <f t="shared" si="32"/>
        <v>5527.896971104231</v>
      </c>
      <c r="G254" s="39">
        <f t="shared" si="28"/>
        <v>0.0002539745959597338</v>
      </c>
      <c r="H254" s="40">
        <f t="shared" si="33"/>
        <v>15.571540763673891</v>
      </c>
      <c r="I254" s="40">
        <f t="shared" si="34"/>
        <v>1977.8969711042314</v>
      </c>
      <c r="J254" s="40">
        <f t="shared" si="35"/>
        <v>1977.8969711042314</v>
      </c>
      <c r="K254" s="40">
        <f t="shared" si="29"/>
        <v>0.0002302087379677455</v>
      </c>
      <c r="L254" s="46">
        <f t="shared" si="30"/>
        <v>13653.978845130763</v>
      </c>
      <c r="M254" s="47">
        <f t="shared" si="31"/>
        <v>4014.909406737124</v>
      </c>
      <c r="N254" s="48">
        <f t="shared" si="27"/>
        <v>17668.888251867887</v>
      </c>
      <c r="P254" s="45"/>
    </row>
    <row r="255" spans="1:16" s="14" customFormat="1" ht="12.75">
      <c r="A255" s="33" t="s">
        <v>493</v>
      </c>
      <c r="B255" s="34" t="s">
        <v>415</v>
      </c>
      <c r="C255" s="35">
        <v>1248</v>
      </c>
      <c r="D255" s="36">
        <v>3041286.15</v>
      </c>
      <c r="E255" s="37">
        <v>173650</v>
      </c>
      <c r="F255" s="38">
        <f t="shared" si="32"/>
        <v>21857.328621940684</v>
      </c>
      <c r="G255" s="39">
        <f t="shared" si="28"/>
        <v>0.0010042166550017345</v>
      </c>
      <c r="H255" s="40">
        <f t="shared" si="33"/>
        <v>17.513885113734524</v>
      </c>
      <c r="I255" s="40">
        <f t="shared" si="34"/>
        <v>9377.328621940685</v>
      </c>
      <c r="J255" s="40">
        <f t="shared" si="35"/>
        <v>9377.328621940685</v>
      </c>
      <c r="K255" s="40">
        <f t="shared" si="29"/>
        <v>0.0010914334867303975</v>
      </c>
      <c r="L255" s="46">
        <f t="shared" si="30"/>
        <v>53987.89162950593</v>
      </c>
      <c r="M255" s="47">
        <f t="shared" si="31"/>
        <v>19034.92722033745</v>
      </c>
      <c r="N255" s="48">
        <f t="shared" si="27"/>
        <v>73022.81884984337</v>
      </c>
      <c r="P255" s="45"/>
    </row>
    <row r="256" spans="1:16" s="14" customFormat="1" ht="12.75">
      <c r="A256" s="49" t="s">
        <v>480</v>
      </c>
      <c r="B256" s="34" t="s">
        <v>45</v>
      </c>
      <c r="C256" s="35">
        <v>391</v>
      </c>
      <c r="D256" s="36">
        <v>411731</v>
      </c>
      <c r="E256" s="37">
        <v>23650</v>
      </c>
      <c r="F256" s="38">
        <f t="shared" si="32"/>
        <v>6807.053742071882</v>
      </c>
      <c r="G256" s="39">
        <f t="shared" si="28"/>
        <v>0.0003127443823312717</v>
      </c>
      <c r="H256" s="40">
        <f t="shared" si="33"/>
        <v>17.409344608879493</v>
      </c>
      <c r="I256" s="40">
        <f t="shared" si="34"/>
        <v>2897.053742071882</v>
      </c>
      <c r="J256" s="40">
        <f t="shared" si="35"/>
        <v>2897.053742071882</v>
      </c>
      <c r="K256" s="40">
        <f t="shared" si="29"/>
        <v>0.00033719000308431976</v>
      </c>
      <c r="L256" s="46">
        <f t="shared" si="30"/>
        <v>16813.513037192457</v>
      </c>
      <c r="M256" s="47">
        <f t="shared" si="31"/>
        <v>5880.694743353461</v>
      </c>
      <c r="N256" s="48">
        <f t="shared" si="27"/>
        <v>22694.20778054592</v>
      </c>
      <c r="P256" s="45"/>
    </row>
    <row r="257" spans="1:16" s="14" customFormat="1" ht="12.75">
      <c r="A257" s="33" t="s">
        <v>494</v>
      </c>
      <c r="B257" s="34" t="s">
        <v>451</v>
      </c>
      <c r="C257" s="35">
        <v>4478</v>
      </c>
      <c r="D257" s="36">
        <v>5558341</v>
      </c>
      <c r="E257" s="37">
        <v>517850</v>
      </c>
      <c r="F257" s="38">
        <f t="shared" si="32"/>
        <v>48064.59592159892</v>
      </c>
      <c r="G257" s="39">
        <f t="shared" si="28"/>
        <v>0.0022082875988764126</v>
      </c>
      <c r="H257" s="40">
        <f t="shared" si="33"/>
        <v>10.733496186154293</v>
      </c>
      <c r="I257" s="40">
        <f t="shared" si="34"/>
        <v>3284.5959215989224</v>
      </c>
      <c r="J257" s="40">
        <f t="shared" si="35"/>
        <v>3284.5959215989224</v>
      </c>
      <c r="K257" s="40">
        <f t="shared" si="29"/>
        <v>0.0003822962939384797</v>
      </c>
      <c r="L257" s="46">
        <f t="shared" si="30"/>
        <v>118720.18949408452</v>
      </c>
      <c r="M257" s="47">
        <f t="shared" si="31"/>
        <v>6667.361978716008</v>
      </c>
      <c r="N257" s="48">
        <f t="shared" si="27"/>
        <v>125387.55147280054</v>
      </c>
      <c r="P257" s="45"/>
    </row>
    <row r="258" spans="1:16" s="14" customFormat="1" ht="12.75">
      <c r="A258" s="33" t="s">
        <v>493</v>
      </c>
      <c r="B258" s="34" t="s">
        <v>416</v>
      </c>
      <c r="C258" s="35">
        <v>2069</v>
      </c>
      <c r="D258" s="36">
        <v>2736313.71</v>
      </c>
      <c r="E258" s="37">
        <v>141600</v>
      </c>
      <c r="F258" s="38">
        <f t="shared" si="32"/>
        <v>39981.87193495763</v>
      </c>
      <c r="G258" s="39">
        <f t="shared" si="28"/>
        <v>0.0018369336157085224</v>
      </c>
      <c r="H258" s="40">
        <f t="shared" si="33"/>
        <v>19.32424936440678</v>
      </c>
      <c r="I258" s="40">
        <f t="shared" si="34"/>
        <v>19291.871934957624</v>
      </c>
      <c r="J258" s="40">
        <f t="shared" si="35"/>
        <v>19291.871934957624</v>
      </c>
      <c r="K258" s="40">
        <f t="shared" si="29"/>
        <v>0.0022453937470274447</v>
      </c>
      <c r="L258" s="46">
        <f t="shared" si="30"/>
        <v>98755.75403128212</v>
      </c>
      <c r="M258" s="47">
        <f t="shared" si="31"/>
        <v>39160.34011720399</v>
      </c>
      <c r="N258" s="48">
        <f t="shared" si="27"/>
        <v>137916.0941484861</v>
      </c>
      <c r="P258" s="45"/>
    </row>
    <row r="259" spans="1:16" s="14" customFormat="1" ht="12.75">
      <c r="A259" s="33" t="s">
        <v>493</v>
      </c>
      <c r="B259" s="34" t="s">
        <v>417</v>
      </c>
      <c r="C259" s="35">
        <v>1106</v>
      </c>
      <c r="D259" s="36">
        <v>1534454.15</v>
      </c>
      <c r="E259" s="37">
        <v>113450</v>
      </c>
      <c r="F259" s="38">
        <f t="shared" si="32"/>
        <v>14959.068223005728</v>
      </c>
      <c r="G259" s="39">
        <f t="shared" si="28"/>
        <v>0.0006872818592190685</v>
      </c>
      <c r="H259" s="40">
        <f t="shared" si="33"/>
        <v>13.525378140149845</v>
      </c>
      <c r="I259" s="40">
        <f t="shared" si="34"/>
        <v>3899.068223005729</v>
      </c>
      <c r="J259" s="40">
        <f t="shared" si="35"/>
        <v>3899.068223005729</v>
      </c>
      <c r="K259" s="40">
        <f t="shared" si="29"/>
        <v>0.00045381513192124063</v>
      </c>
      <c r="L259" s="46">
        <f t="shared" si="30"/>
        <v>36949.0969400227</v>
      </c>
      <c r="M259" s="47">
        <f t="shared" si="31"/>
        <v>7914.671954482986</v>
      </c>
      <c r="N259" s="48">
        <f t="shared" si="27"/>
        <v>44863.76889450568</v>
      </c>
      <c r="P259" s="45"/>
    </row>
    <row r="260" spans="1:16" s="14" customFormat="1" ht="12.75">
      <c r="A260" s="49" t="s">
        <v>480</v>
      </c>
      <c r="B260" s="34" t="s">
        <v>46</v>
      </c>
      <c r="C260" s="35">
        <v>75</v>
      </c>
      <c r="D260" s="36">
        <v>85645.96</v>
      </c>
      <c r="E260" s="37">
        <v>13500</v>
      </c>
      <c r="F260" s="38">
        <f t="shared" si="32"/>
        <v>475.81088888888894</v>
      </c>
      <c r="G260" s="39">
        <f t="shared" si="28"/>
        <v>2.186073273262509E-05</v>
      </c>
      <c r="H260" s="40">
        <f t="shared" si="33"/>
        <v>6.3441451851851856</v>
      </c>
      <c r="I260" s="40">
        <f t="shared" si="34"/>
        <v>-274.18911111111106</v>
      </c>
      <c r="J260" s="40">
        <f t="shared" si="35"/>
        <v>0</v>
      </c>
      <c r="K260" s="40">
        <f t="shared" si="29"/>
        <v>0</v>
      </c>
      <c r="L260" s="46">
        <f t="shared" si="30"/>
        <v>1175.259207096618</v>
      </c>
      <c r="M260" s="47">
        <f t="shared" si="31"/>
        <v>0</v>
      </c>
      <c r="N260" s="48">
        <f t="shared" si="27"/>
        <v>1175.259207096618</v>
      </c>
      <c r="P260" s="45"/>
    </row>
    <row r="261" spans="1:16" s="14" customFormat="1" ht="12.75">
      <c r="A261" s="49" t="s">
        <v>480</v>
      </c>
      <c r="B261" s="34" t="s">
        <v>47</v>
      </c>
      <c r="C261" s="35">
        <v>3682</v>
      </c>
      <c r="D261" s="36">
        <v>5905205.25</v>
      </c>
      <c r="E261" s="37">
        <v>313250</v>
      </c>
      <c r="F261" s="38">
        <f t="shared" si="32"/>
        <v>69410.90416759776</v>
      </c>
      <c r="G261" s="39">
        <f t="shared" si="28"/>
        <v>0.0031890258507556854</v>
      </c>
      <c r="H261" s="40">
        <f t="shared" si="33"/>
        <v>18.85141340782123</v>
      </c>
      <c r="I261" s="40">
        <f t="shared" si="34"/>
        <v>32590.904167597768</v>
      </c>
      <c r="J261" s="40">
        <f t="shared" si="35"/>
        <v>32590.904167597768</v>
      </c>
      <c r="K261" s="40">
        <f t="shared" si="29"/>
        <v>0.003793276913438906</v>
      </c>
      <c r="L261" s="46">
        <f t="shared" si="30"/>
        <v>171445.85401642587</v>
      </c>
      <c r="M261" s="47">
        <f t="shared" si="31"/>
        <v>66155.88659479316</v>
      </c>
      <c r="N261" s="48">
        <f t="shared" si="27"/>
        <v>237601.74061121902</v>
      </c>
      <c r="P261" s="45"/>
    </row>
    <row r="262" spans="1:16" s="14" customFormat="1" ht="12.75">
      <c r="A262" s="33" t="s">
        <v>491</v>
      </c>
      <c r="B262" s="34" t="s">
        <v>354</v>
      </c>
      <c r="C262" s="35">
        <v>4718</v>
      </c>
      <c r="D262" s="36">
        <v>7015996.809</v>
      </c>
      <c r="E262" s="37">
        <v>341850</v>
      </c>
      <c r="F262" s="38">
        <f t="shared" si="32"/>
        <v>96830.40206190436</v>
      </c>
      <c r="G262" s="39">
        <f t="shared" si="28"/>
        <v>0.004448791713890832</v>
      </c>
      <c r="H262" s="40">
        <f t="shared" si="33"/>
        <v>20.523612136902152</v>
      </c>
      <c r="I262" s="40">
        <f t="shared" si="34"/>
        <v>49650.40206190435</v>
      </c>
      <c r="J262" s="40">
        <f t="shared" si="35"/>
        <v>49650.40206190435</v>
      </c>
      <c r="K262" s="40">
        <f t="shared" si="29"/>
        <v>0.005778843167893104</v>
      </c>
      <c r="L262" s="46">
        <f t="shared" si="30"/>
        <v>239172.37752979447</v>
      </c>
      <c r="M262" s="47">
        <f t="shared" si="31"/>
        <v>100784.75734523745</v>
      </c>
      <c r="N262" s="48">
        <f aca="true" t="shared" si="36" ref="N262:N325">L262+M262</f>
        <v>339957.1348750319</v>
      </c>
      <c r="P262" s="45"/>
    </row>
    <row r="263" spans="1:16" s="14" customFormat="1" ht="12.75">
      <c r="A263" s="33" t="s">
        <v>487</v>
      </c>
      <c r="B263" s="34" t="s">
        <v>233</v>
      </c>
      <c r="C263" s="35">
        <v>46</v>
      </c>
      <c r="D263" s="36">
        <v>249302.03</v>
      </c>
      <c r="E263" s="37">
        <v>23000</v>
      </c>
      <c r="F263" s="38">
        <f t="shared" si="32"/>
        <v>498.60406000000006</v>
      </c>
      <c r="G263" s="39">
        <f aca="true" t="shared" si="37" ref="G263:G326">F263/$F$498</f>
        <v>2.2907945886894346E-05</v>
      </c>
      <c r="H263" s="40">
        <f t="shared" si="33"/>
        <v>10.839218695652173</v>
      </c>
      <c r="I263" s="40">
        <f t="shared" si="34"/>
        <v>38.60405999999996</v>
      </c>
      <c r="J263" s="40">
        <f t="shared" si="35"/>
        <v>38.60405999999996</v>
      </c>
      <c r="K263" s="40">
        <f aca="true" t="shared" si="38" ref="K263:K326">J263/$J$498</f>
        <v>4.493152101886094E-06</v>
      </c>
      <c r="L263" s="46">
        <f aca="true" t="shared" si="39" ref="L263:L326">$B$505*G263</f>
        <v>1231.5586420881477</v>
      </c>
      <c r="M263" s="47">
        <f aca="true" t="shared" si="40" ref="M263:M326">$G$505*K263</f>
        <v>78.36191970389362</v>
      </c>
      <c r="N263" s="48">
        <f t="shared" si="36"/>
        <v>1309.9205617920413</v>
      </c>
      <c r="P263" s="45"/>
    </row>
    <row r="264" spans="1:16" s="14" customFormat="1" ht="12.75">
      <c r="A264" s="33" t="s">
        <v>484</v>
      </c>
      <c r="B264" s="34" t="s">
        <v>166</v>
      </c>
      <c r="C264" s="35">
        <v>2525</v>
      </c>
      <c r="D264" s="36">
        <v>5003146.52</v>
      </c>
      <c r="E264" s="37">
        <v>326650</v>
      </c>
      <c r="F264" s="38">
        <f aca="true" t="shared" si="41" ref="F264:F327">(C264*D264)/E264</f>
        <v>38674.2536751875</v>
      </c>
      <c r="G264" s="39">
        <f t="shared" si="37"/>
        <v>0.0017768561900743849</v>
      </c>
      <c r="H264" s="40">
        <f aca="true" t="shared" si="42" ref="H264:H327">D264/E264</f>
        <v>15.31653610898515</v>
      </c>
      <c r="I264" s="40">
        <f aca="true" t="shared" si="43" ref="I264:I327">(H264-10)*C264</f>
        <v>13424.253675187505</v>
      </c>
      <c r="J264" s="40">
        <f aca="true" t="shared" si="44" ref="J264:J327">IF(I264&gt;0,I264,0)</f>
        <v>13424.253675187505</v>
      </c>
      <c r="K264" s="40">
        <f t="shared" si="38"/>
        <v>0.0015624577730145722</v>
      </c>
      <c r="L264" s="46">
        <f t="shared" si="39"/>
        <v>95525.91958434207</v>
      </c>
      <c r="M264" s="47">
        <f t="shared" si="40"/>
        <v>27249.731986214483</v>
      </c>
      <c r="N264" s="48">
        <f t="shared" si="36"/>
        <v>122775.65157055655</v>
      </c>
      <c r="P264" s="45"/>
    </row>
    <row r="265" spans="1:16" s="14" customFormat="1" ht="12.75">
      <c r="A265" s="49" t="s">
        <v>480</v>
      </c>
      <c r="B265" s="34" t="s">
        <v>48</v>
      </c>
      <c r="C265" s="35">
        <v>1895</v>
      </c>
      <c r="D265" s="36">
        <v>1797050.26</v>
      </c>
      <c r="E265" s="37">
        <v>139700</v>
      </c>
      <c r="F265" s="38">
        <f t="shared" si="41"/>
        <v>24376.594435934145</v>
      </c>
      <c r="G265" s="39">
        <f t="shared" si="37"/>
        <v>0.0011199622125923907</v>
      </c>
      <c r="H265" s="40">
        <f t="shared" si="42"/>
        <v>12.863638224767358</v>
      </c>
      <c r="I265" s="40">
        <f t="shared" si="43"/>
        <v>5426.594435934144</v>
      </c>
      <c r="J265" s="40">
        <f t="shared" si="44"/>
        <v>5426.594435934144</v>
      </c>
      <c r="K265" s="40">
        <f t="shared" si="38"/>
        <v>0.0006316049191691472</v>
      </c>
      <c r="L265" s="46">
        <f t="shared" si="39"/>
        <v>60210.51160765227</v>
      </c>
      <c r="M265" s="47">
        <f t="shared" si="40"/>
        <v>11015.379145464693</v>
      </c>
      <c r="N265" s="48">
        <f t="shared" si="36"/>
        <v>71225.89075311695</v>
      </c>
      <c r="P265" s="45"/>
    </row>
    <row r="266" spans="1:16" s="14" customFormat="1" ht="12.75">
      <c r="A266" s="33" t="s">
        <v>483</v>
      </c>
      <c r="B266" s="34" t="s">
        <v>136</v>
      </c>
      <c r="C266" s="35">
        <v>535</v>
      </c>
      <c r="D266" s="36">
        <v>1107425.16</v>
      </c>
      <c r="E266" s="37">
        <v>71650</v>
      </c>
      <c r="F266" s="38">
        <f t="shared" si="41"/>
        <v>8268.980608513606</v>
      </c>
      <c r="G266" s="39">
        <f t="shared" si="37"/>
        <v>0.00037991138764415265</v>
      </c>
      <c r="H266" s="40">
        <f t="shared" si="42"/>
        <v>15.456038520586182</v>
      </c>
      <c r="I266" s="40">
        <f t="shared" si="43"/>
        <v>2918.980608513607</v>
      </c>
      <c r="J266" s="40">
        <f t="shared" si="44"/>
        <v>2918.980608513607</v>
      </c>
      <c r="K266" s="40">
        <f t="shared" si="38"/>
        <v>0.00033974208558653355</v>
      </c>
      <c r="L266" s="46">
        <f t="shared" si="39"/>
        <v>20424.49178948571</v>
      </c>
      <c r="M266" s="47">
        <f t="shared" si="40"/>
        <v>5925.203827306403</v>
      </c>
      <c r="N266" s="48">
        <f t="shared" si="36"/>
        <v>26349.695616792113</v>
      </c>
      <c r="P266" s="45"/>
    </row>
    <row r="267" spans="1:16" s="14" customFormat="1" ht="12.75">
      <c r="A267" s="49" t="s">
        <v>480</v>
      </c>
      <c r="B267" s="34" t="s">
        <v>49</v>
      </c>
      <c r="C267" s="35">
        <v>1410</v>
      </c>
      <c r="D267" s="36">
        <v>1823961.1524500002</v>
      </c>
      <c r="E267" s="37">
        <v>126200</v>
      </c>
      <c r="F267" s="38">
        <f t="shared" si="41"/>
        <v>20378.646790447703</v>
      </c>
      <c r="G267" s="39">
        <f t="shared" si="37"/>
        <v>0.0009362798568541722</v>
      </c>
      <c r="H267" s="40">
        <f t="shared" si="42"/>
        <v>14.452940986133124</v>
      </c>
      <c r="I267" s="40">
        <f t="shared" si="43"/>
        <v>6278.646790447704</v>
      </c>
      <c r="J267" s="40">
        <f t="shared" si="44"/>
        <v>6278.646790447704</v>
      </c>
      <c r="K267" s="40">
        <f t="shared" si="38"/>
        <v>0.0007307758568269895</v>
      </c>
      <c r="L267" s="46">
        <f t="shared" si="39"/>
        <v>50335.52789128464</v>
      </c>
      <c r="M267" s="47">
        <f t="shared" si="40"/>
        <v>12744.950029664571</v>
      </c>
      <c r="N267" s="48">
        <f t="shared" si="36"/>
        <v>63080.47792094921</v>
      </c>
      <c r="P267" s="45"/>
    </row>
    <row r="268" spans="1:16" s="14" customFormat="1" ht="12.75">
      <c r="A268" s="33" t="s">
        <v>493</v>
      </c>
      <c r="B268" s="34" t="s">
        <v>418</v>
      </c>
      <c r="C268" s="35">
        <v>514</v>
      </c>
      <c r="D268" s="36">
        <v>637620.72</v>
      </c>
      <c r="E268" s="37">
        <v>37650</v>
      </c>
      <c r="F268" s="38">
        <f t="shared" si="41"/>
        <v>8704.83532749004</v>
      </c>
      <c r="G268" s="39">
        <f t="shared" si="37"/>
        <v>0.0003999363676189641</v>
      </c>
      <c r="H268" s="40">
        <f t="shared" si="42"/>
        <v>16.93547729083665</v>
      </c>
      <c r="I268" s="40">
        <f t="shared" si="43"/>
        <v>3564.8353274900387</v>
      </c>
      <c r="J268" s="40">
        <f t="shared" si="44"/>
        <v>3564.8353274900387</v>
      </c>
      <c r="K268" s="40">
        <f t="shared" si="38"/>
        <v>0.0004149135439274959</v>
      </c>
      <c r="L268" s="46">
        <f t="shared" si="39"/>
        <v>21501.05872688756</v>
      </c>
      <c r="M268" s="47">
        <f t="shared" si="40"/>
        <v>7236.216597175997</v>
      </c>
      <c r="N268" s="48">
        <f t="shared" si="36"/>
        <v>28737.275324063557</v>
      </c>
      <c r="P268" s="45"/>
    </row>
    <row r="269" spans="1:16" s="14" customFormat="1" ht="12.75">
      <c r="A269" s="49" t="s">
        <v>480</v>
      </c>
      <c r="B269" s="34" t="s">
        <v>50</v>
      </c>
      <c r="C269" s="35">
        <v>228</v>
      </c>
      <c r="D269" s="36">
        <v>529941</v>
      </c>
      <c r="E269" s="37">
        <v>27650</v>
      </c>
      <c r="F269" s="38">
        <f t="shared" si="41"/>
        <v>4369.857070524412</v>
      </c>
      <c r="G269" s="39">
        <f t="shared" si="37"/>
        <v>0.000200769422746048</v>
      </c>
      <c r="H269" s="40">
        <f t="shared" si="42"/>
        <v>19.166039783001807</v>
      </c>
      <c r="I269" s="40">
        <f t="shared" si="43"/>
        <v>2089.857070524412</v>
      </c>
      <c r="J269" s="40">
        <f t="shared" si="44"/>
        <v>2089.857070524412</v>
      </c>
      <c r="K269" s="40">
        <f t="shared" si="38"/>
        <v>0.000243239848064382</v>
      </c>
      <c r="L269" s="46">
        <f t="shared" si="39"/>
        <v>10793.604929519297</v>
      </c>
      <c r="M269" s="47">
        <f t="shared" si="40"/>
        <v>4242.175873549271</v>
      </c>
      <c r="N269" s="48">
        <f t="shared" si="36"/>
        <v>15035.780803068568</v>
      </c>
      <c r="P269" s="45"/>
    </row>
    <row r="270" spans="1:16" s="14" customFormat="1" ht="12.75">
      <c r="A270" s="33" t="s">
        <v>485</v>
      </c>
      <c r="B270" s="34" t="s">
        <v>189</v>
      </c>
      <c r="C270" s="35">
        <v>73</v>
      </c>
      <c r="D270" s="36">
        <v>331716</v>
      </c>
      <c r="E270" s="37">
        <v>31550</v>
      </c>
      <c r="F270" s="38">
        <f t="shared" si="41"/>
        <v>767.5203803486529</v>
      </c>
      <c r="G270" s="39">
        <f t="shared" si="37"/>
        <v>3.526308097073158E-05</v>
      </c>
      <c r="H270" s="40">
        <f t="shared" si="42"/>
        <v>10.513977812995245</v>
      </c>
      <c r="I270" s="40">
        <f t="shared" si="43"/>
        <v>37.520380348652886</v>
      </c>
      <c r="J270" s="40">
        <f t="shared" si="44"/>
        <v>37.520380348652886</v>
      </c>
      <c r="K270" s="40">
        <f t="shared" si="38"/>
        <v>4.367021909796938E-06</v>
      </c>
      <c r="L270" s="46">
        <f t="shared" si="39"/>
        <v>1895.78552047323</v>
      </c>
      <c r="M270" s="47">
        <f t="shared" si="40"/>
        <v>76.16217134002714</v>
      </c>
      <c r="N270" s="48">
        <f t="shared" si="36"/>
        <v>1971.947691813257</v>
      </c>
      <c r="P270" s="45"/>
    </row>
    <row r="271" spans="1:16" s="14" customFormat="1" ht="12.75">
      <c r="A271" s="33" t="s">
        <v>488</v>
      </c>
      <c r="B271" s="34" t="s">
        <v>287</v>
      </c>
      <c r="C271" s="35">
        <v>676</v>
      </c>
      <c r="D271" s="36">
        <v>797741</v>
      </c>
      <c r="E271" s="37">
        <v>42950</v>
      </c>
      <c r="F271" s="38">
        <f t="shared" si="41"/>
        <v>12555.830407450523</v>
      </c>
      <c r="G271" s="39">
        <f t="shared" si="37"/>
        <v>0.0005768671108271745</v>
      </c>
      <c r="H271" s="40">
        <f t="shared" si="42"/>
        <v>18.57371362048894</v>
      </c>
      <c r="I271" s="40">
        <f t="shared" si="43"/>
        <v>5795.830407450525</v>
      </c>
      <c r="J271" s="40">
        <f t="shared" si="44"/>
        <v>5795.830407450525</v>
      </c>
      <c r="K271" s="40">
        <f t="shared" si="38"/>
        <v>0.0006745805383530046</v>
      </c>
      <c r="L271" s="46">
        <f t="shared" si="39"/>
        <v>31013.067657108208</v>
      </c>
      <c r="M271" s="47">
        <f t="shared" si="40"/>
        <v>11764.886828121796</v>
      </c>
      <c r="N271" s="48">
        <f t="shared" si="36"/>
        <v>42777.95448523</v>
      </c>
      <c r="P271" s="45"/>
    </row>
    <row r="272" spans="1:16" s="14" customFormat="1" ht="12.75">
      <c r="A272" s="33" t="s">
        <v>488</v>
      </c>
      <c r="B272" s="34" t="s">
        <v>288</v>
      </c>
      <c r="C272" s="35">
        <v>89</v>
      </c>
      <c r="D272" s="36">
        <v>158435.88</v>
      </c>
      <c r="E272" s="37">
        <v>8400</v>
      </c>
      <c r="F272" s="38">
        <f t="shared" si="41"/>
        <v>1678.6658714285716</v>
      </c>
      <c r="G272" s="39">
        <f t="shared" si="37"/>
        <v>7.712489734813242E-05</v>
      </c>
      <c r="H272" s="40">
        <f t="shared" si="42"/>
        <v>18.861414285714286</v>
      </c>
      <c r="I272" s="40">
        <f t="shared" si="43"/>
        <v>788.6658714285714</v>
      </c>
      <c r="J272" s="40">
        <f t="shared" si="44"/>
        <v>788.6658714285714</v>
      </c>
      <c r="K272" s="40">
        <f t="shared" si="38"/>
        <v>9.179334292546218E-05</v>
      </c>
      <c r="L272" s="46">
        <f t="shared" si="39"/>
        <v>4146.326969612499</v>
      </c>
      <c r="M272" s="47">
        <f t="shared" si="40"/>
        <v>1600.9034202642692</v>
      </c>
      <c r="N272" s="48">
        <f t="shared" si="36"/>
        <v>5747.230389876768</v>
      </c>
      <c r="P272" s="45"/>
    </row>
    <row r="273" spans="1:16" s="14" customFormat="1" ht="12.75">
      <c r="A273" s="49" t="s">
        <v>479</v>
      </c>
      <c r="B273" s="34" t="s">
        <v>8</v>
      </c>
      <c r="C273" s="35">
        <v>3038</v>
      </c>
      <c r="D273" s="36">
        <v>2991310.95</v>
      </c>
      <c r="E273" s="37">
        <v>155150</v>
      </c>
      <c r="F273" s="38">
        <f t="shared" si="41"/>
        <v>58573.0110609088</v>
      </c>
      <c r="G273" s="39">
        <f t="shared" si="37"/>
        <v>0.002691087930202098</v>
      </c>
      <c r="H273" s="40">
        <f t="shared" si="42"/>
        <v>19.28012213986465</v>
      </c>
      <c r="I273" s="40">
        <f t="shared" si="43"/>
        <v>28193.0110609088</v>
      </c>
      <c r="J273" s="40">
        <f t="shared" si="44"/>
        <v>28193.0110609088</v>
      </c>
      <c r="K273" s="40">
        <f t="shared" si="38"/>
        <v>0.0032814032230501253</v>
      </c>
      <c r="L273" s="46">
        <f t="shared" si="39"/>
        <v>144676.1142803107</v>
      </c>
      <c r="M273" s="47">
        <f t="shared" si="40"/>
        <v>57228.65597468045</v>
      </c>
      <c r="N273" s="48">
        <f t="shared" si="36"/>
        <v>201904.77025499113</v>
      </c>
      <c r="P273" s="45"/>
    </row>
    <row r="274" spans="1:16" s="14" customFormat="1" ht="12.75">
      <c r="A274" s="33" t="s">
        <v>493</v>
      </c>
      <c r="B274" s="34" t="s">
        <v>419</v>
      </c>
      <c r="C274" s="35">
        <v>141</v>
      </c>
      <c r="D274" s="36">
        <v>212572</v>
      </c>
      <c r="E274" s="37">
        <v>26550</v>
      </c>
      <c r="F274" s="38">
        <f t="shared" si="41"/>
        <v>1128.9134463276837</v>
      </c>
      <c r="G274" s="39">
        <f t="shared" si="37"/>
        <v>5.1866982670502086E-05</v>
      </c>
      <c r="H274" s="40">
        <f t="shared" si="42"/>
        <v>8.00647834274953</v>
      </c>
      <c r="I274" s="40">
        <f t="shared" si="43"/>
        <v>-281.0865536723163</v>
      </c>
      <c r="J274" s="40">
        <f t="shared" si="44"/>
        <v>0</v>
      </c>
      <c r="K274" s="40">
        <f t="shared" si="38"/>
        <v>0</v>
      </c>
      <c r="L274" s="46">
        <f t="shared" si="39"/>
        <v>2788.4311872518106</v>
      </c>
      <c r="M274" s="47">
        <f t="shared" si="40"/>
        <v>0</v>
      </c>
      <c r="N274" s="48">
        <f t="shared" si="36"/>
        <v>2788.4311872518106</v>
      </c>
      <c r="P274" s="45"/>
    </row>
    <row r="275" spans="1:16" s="14" customFormat="1" ht="12.75">
      <c r="A275" s="33" t="s">
        <v>489</v>
      </c>
      <c r="B275" s="34" t="s">
        <v>319</v>
      </c>
      <c r="C275" s="35">
        <v>251</v>
      </c>
      <c r="D275" s="36">
        <v>342259.57</v>
      </c>
      <c r="E275" s="37">
        <v>19100</v>
      </c>
      <c r="F275" s="38">
        <f t="shared" si="41"/>
        <v>4497.756652879581</v>
      </c>
      <c r="G275" s="39">
        <f t="shared" si="37"/>
        <v>0.00020664566192378072</v>
      </c>
      <c r="H275" s="40">
        <f t="shared" si="42"/>
        <v>17.919349214659686</v>
      </c>
      <c r="I275" s="40">
        <f t="shared" si="43"/>
        <v>1987.7566528795812</v>
      </c>
      <c r="J275" s="40">
        <f t="shared" si="44"/>
        <v>1987.7566528795812</v>
      </c>
      <c r="K275" s="40">
        <f t="shared" si="38"/>
        <v>0.00023135631285735146</v>
      </c>
      <c r="L275" s="46">
        <f t="shared" si="39"/>
        <v>11109.51859450023</v>
      </c>
      <c r="M275" s="47">
        <f t="shared" si="40"/>
        <v>4034.9234568548036</v>
      </c>
      <c r="N275" s="48">
        <f t="shared" si="36"/>
        <v>15144.442051355034</v>
      </c>
      <c r="P275" s="45"/>
    </row>
    <row r="276" spans="1:16" s="14" customFormat="1" ht="12.75">
      <c r="A276" s="33" t="s">
        <v>488</v>
      </c>
      <c r="B276" s="34" t="s">
        <v>289</v>
      </c>
      <c r="C276" s="35">
        <v>1294</v>
      </c>
      <c r="D276" s="36">
        <v>1406567.01</v>
      </c>
      <c r="E276" s="37">
        <v>59050</v>
      </c>
      <c r="F276" s="38">
        <f t="shared" si="41"/>
        <v>30822.992564606266</v>
      </c>
      <c r="G276" s="39">
        <f t="shared" si="37"/>
        <v>0.0014161365748649281</v>
      </c>
      <c r="H276" s="40">
        <f t="shared" si="42"/>
        <v>23.819932430143947</v>
      </c>
      <c r="I276" s="40">
        <f t="shared" si="43"/>
        <v>17882.992564606266</v>
      </c>
      <c r="J276" s="40">
        <f t="shared" si="44"/>
        <v>17882.992564606266</v>
      </c>
      <c r="K276" s="40">
        <f t="shared" si="38"/>
        <v>0.0020814133443392774</v>
      </c>
      <c r="L276" s="46">
        <f t="shared" si="39"/>
        <v>76133.20049571912</v>
      </c>
      <c r="M276" s="47">
        <f t="shared" si="40"/>
        <v>36300.47273299762</v>
      </c>
      <c r="N276" s="48">
        <f t="shared" si="36"/>
        <v>112433.67322871674</v>
      </c>
      <c r="P276" s="45"/>
    </row>
    <row r="277" spans="1:16" s="14" customFormat="1" ht="12.75">
      <c r="A277" s="33" t="s">
        <v>491</v>
      </c>
      <c r="B277" s="34" t="s">
        <v>355</v>
      </c>
      <c r="C277" s="35">
        <v>661</v>
      </c>
      <c r="D277" s="36">
        <v>894941.42</v>
      </c>
      <c r="E277" s="37">
        <v>62200</v>
      </c>
      <c r="F277" s="38">
        <f t="shared" si="41"/>
        <v>9510.551103215434</v>
      </c>
      <c r="G277" s="39">
        <f t="shared" si="37"/>
        <v>0.00043695430403635797</v>
      </c>
      <c r="H277" s="40">
        <f t="shared" si="42"/>
        <v>14.388125723472669</v>
      </c>
      <c r="I277" s="40">
        <f t="shared" si="43"/>
        <v>2900.551103215434</v>
      </c>
      <c r="J277" s="40">
        <f t="shared" si="44"/>
        <v>2900.551103215434</v>
      </c>
      <c r="K277" s="40">
        <f t="shared" si="38"/>
        <v>0.00033759706326330624</v>
      </c>
      <c r="L277" s="46">
        <f t="shared" si="39"/>
        <v>23491.187380596006</v>
      </c>
      <c r="M277" s="47">
        <f t="shared" si="40"/>
        <v>5887.793994911626</v>
      </c>
      <c r="N277" s="48">
        <f t="shared" si="36"/>
        <v>29378.981375507632</v>
      </c>
      <c r="P277" s="45"/>
    </row>
    <row r="278" spans="1:16" s="14" customFormat="1" ht="12.75">
      <c r="A278" s="49" t="s">
        <v>480</v>
      </c>
      <c r="B278" s="34" t="s">
        <v>51</v>
      </c>
      <c r="C278" s="35">
        <v>260</v>
      </c>
      <c r="D278" s="36">
        <v>256798.8</v>
      </c>
      <c r="E278" s="37">
        <v>14600</v>
      </c>
      <c r="F278" s="38">
        <f t="shared" si="41"/>
        <v>4573.129315068493</v>
      </c>
      <c r="G278" s="39">
        <f t="shared" si="37"/>
        <v>0.00021010859575302946</v>
      </c>
      <c r="H278" s="40">
        <f t="shared" si="42"/>
        <v>17.58895890410959</v>
      </c>
      <c r="I278" s="40">
        <f t="shared" si="43"/>
        <v>1973.129315068493</v>
      </c>
      <c r="J278" s="40">
        <f t="shared" si="44"/>
        <v>1973.129315068493</v>
      </c>
      <c r="K278" s="40">
        <f t="shared" si="38"/>
        <v>0.00022965382732523674</v>
      </c>
      <c r="L278" s="46">
        <f t="shared" si="39"/>
        <v>11295.690069910892</v>
      </c>
      <c r="M278" s="47">
        <f t="shared" si="40"/>
        <v>4005.23159876956</v>
      </c>
      <c r="N278" s="48">
        <f t="shared" si="36"/>
        <v>15300.921668680452</v>
      </c>
      <c r="P278" s="45"/>
    </row>
    <row r="279" spans="1:16" s="14" customFormat="1" ht="12.75">
      <c r="A279" s="33" t="s">
        <v>487</v>
      </c>
      <c r="B279" s="34" t="s">
        <v>234</v>
      </c>
      <c r="C279" s="35">
        <v>2606</v>
      </c>
      <c r="D279" s="36">
        <v>3310033</v>
      </c>
      <c r="E279" s="37">
        <v>104200</v>
      </c>
      <c r="F279" s="38">
        <f t="shared" si="41"/>
        <v>82782.59115163148</v>
      </c>
      <c r="G279" s="39">
        <f t="shared" si="37"/>
        <v>0.0038033768086013432</v>
      </c>
      <c r="H279" s="40">
        <f t="shared" si="42"/>
        <v>31.76615163147793</v>
      </c>
      <c r="I279" s="40">
        <f t="shared" si="43"/>
        <v>56722.59115163148</v>
      </c>
      <c r="J279" s="40">
        <f t="shared" si="44"/>
        <v>56722.59115163148</v>
      </c>
      <c r="K279" s="40">
        <f t="shared" si="38"/>
        <v>0.006601979938311639</v>
      </c>
      <c r="L279" s="46">
        <f t="shared" si="39"/>
        <v>204474.0982398771</v>
      </c>
      <c r="M279" s="47">
        <f t="shared" si="40"/>
        <v>115140.50939774048</v>
      </c>
      <c r="N279" s="48">
        <f t="shared" si="36"/>
        <v>319614.60763761756</v>
      </c>
      <c r="P279" s="45"/>
    </row>
    <row r="280" spans="1:16" s="14" customFormat="1" ht="12.75">
      <c r="A280" s="33" t="s">
        <v>493</v>
      </c>
      <c r="B280" s="34" t="s">
        <v>420</v>
      </c>
      <c r="C280" s="35">
        <v>1287</v>
      </c>
      <c r="D280" s="36">
        <v>2668580.7</v>
      </c>
      <c r="E280" s="37">
        <v>171050</v>
      </c>
      <c r="F280" s="38">
        <f t="shared" si="41"/>
        <v>20078.710090032157</v>
      </c>
      <c r="G280" s="39">
        <f t="shared" si="37"/>
        <v>0.0009224995163920167</v>
      </c>
      <c r="H280" s="40">
        <f t="shared" si="42"/>
        <v>15.601173341128327</v>
      </c>
      <c r="I280" s="40">
        <f t="shared" si="43"/>
        <v>7208.710090032157</v>
      </c>
      <c r="J280" s="40">
        <f t="shared" si="44"/>
        <v>7208.710090032157</v>
      </c>
      <c r="K280" s="40">
        <f t="shared" si="38"/>
        <v>0.0008390265400301293</v>
      </c>
      <c r="L280" s="46">
        <f t="shared" si="39"/>
        <v>49594.68026265488</v>
      </c>
      <c r="M280" s="47">
        <f t="shared" si="40"/>
        <v>14632.874398282154</v>
      </c>
      <c r="N280" s="48">
        <f t="shared" si="36"/>
        <v>64227.554660937036</v>
      </c>
      <c r="P280" s="45"/>
    </row>
    <row r="281" spans="1:16" s="14" customFormat="1" ht="12.75">
      <c r="A281" s="33" t="s">
        <v>488</v>
      </c>
      <c r="B281" s="34" t="s">
        <v>290</v>
      </c>
      <c r="C281" s="35">
        <v>3098</v>
      </c>
      <c r="D281" s="36">
        <v>3446179.28</v>
      </c>
      <c r="E281" s="37">
        <v>186350</v>
      </c>
      <c r="F281" s="38">
        <f t="shared" si="41"/>
        <v>57291.45913302924</v>
      </c>
      <c r="G281" s="39">
        <f t="shared" si="37"/>
        <v>0.0026322081003525176</v>
      </c>
      <c r="H281" s="40">
        <f t="shared" si="42"/>
        <v>18.49304684733029</v>
      </c>
      <c r="I281" s="40">
        <f t="shared" si="43"/>
        <v>26311.459133029242</v>
      </c>
      <c r="J281" s="40">
        <f t="shared" si="44"/>
        <v>26311.459133029242</v>
      </c>
      <c r="K281" s="40">
        <f t="shared" si="38"/>
        <v>0.0030624081484502026</v>
      </c>
      <c r="L281" s="46">
        <f t="shared" si="39"/>
        <v>141510.66401890529</v>
      </c>
      <c r="M281" s="47">
        <f t="shared" si="40"/>
        <v>53409.31621893443</v>
      </c>
      <c r="N281" s="48">
        <f t="shared" si="36"/>
        <v>194919.9802378397</v>
      </c>
      <c r="P281" s="45"/>
    </row>
    <row r="282" spans="1:16" s="14" customFormat="1" ht="12.75">
      <c r="A282" s="33" t="s">
        <v>488</v>
      </c>
      <c r="B282" s="34" t="s">
        <v>291</v>
      </c>
      <c r="C282" s="35">
        <v>4038</v>
      </c>
      <c r="D282" s="36">
        <v>5322552.48</v>
      </c>
      <c r="E282" s="37">
        <v>162850</v>
      </c>
      <c r="F282" s="38">
        <f t="shared" si="41"/>
        <v>131977.07653816396</v>
      </c>
      <c r="G282" s="39">
        <f t="shared" si="37"/>
        <v>0.006063576232505554</v>
      </c>
      <c r="H282" s="40">
        <f t="shared" si="42"/>
        <v>32.68377328830212</v>
      </c>
      <c r="I282" s="40">
        <f t="shared" si="43"/>
        <v>91597.07653816396</v>
      </c>
      <c r="J282" s="40">
        <f t="shared" si="44"/>
        <v>91597.07653816396</v>
      </c>
      <c r="K282" s="40">
        <f t="shared" si="38"/>
        <v>0.010661044381706827</v>
      </c>
      <c r="L282" s="46">
        <f t="shared" si="39"/>
        <v>325985.12970011664</v>
      </c>
      <c r="M282" s="47">
        <f t="shared" si="40"/>
        <v>185931.81019807266</v>
      </c>
      <c r="N282" s="48">
        <f t="shared" si="36"/>
        <v>511916.9398981893</v>
      </c>
      <c r="P282" s="45"/>
    </row>
    <row r="283" spans="1:16" s="14" customFormat="1" ht="12.75">
      <c r="A283" s="33" t="s">
        <v>489</v>
      </c>
      <c r="B283" s="34" t="s">
        <v>320</v>
      </c>
      <c r="C283" s="35">
        <v>2269</v>
      </c>
      <c r="D283" s="36">
        <v>2353909.53</v>
      </c>
      <c r="E283" s="37">
        <v>80400</v>
      </c>
      <c r="F283" s="38">
        <f t="shared" si="41"/>
        <v>66430.60601455224</v>
      </c>
      <c r="G283" s="39">
        <f t="shared" si="37"/>
        <v>0.0030520985485255787</v>
      </c>
      <c r="H283" s="40">
        <f t="shared" si="42"/>
        <v>29.277481716417906</v>
      </c>
      <c r="I283" s="40">
        <f t="shared" si="43"/>
        <v>43740.60601455223</v>
      </c>
      <c r="J283" s="40">
        <f t="shared" si="44"/>
        <v>43740.60601455223</v>
      </c>
      <c r="K283" s="40">
        <f t="shared" si="38"/>
        <v>0.0050909980932590275</v>
      </c>
      <c r="L283" s="46">
        <f t="shared" si="39"/>
        <v>164084.47804531452</v>
      </c>
      <c r="M283" s="47">
        <f t="shared" si="40"/>
        <v>88788.53302766578</v>
      </c>
      <c r="N283" s="48">
        <f t="shared" si="36"/>
        <v>252873.0110729803</v>
      </c>
      <c r="P283" s="45"/>
    </row>
    <row r="284" spans="1:16" s="14" customFormat="1" ht="12.75">
      <c r="A284" s="49" t="s">
        <v>479</v>
      </c>
      <c r="B284" s="34" t="s">
        <v>9</v>
      </c>
      <c r="C284" s="35">
        <v>2642</v>
      </c>
      <c r="D284" s="36">
        <v>2713373.4</v>
      </c>
      <c r="E284" s="37">
        <v>192150</v>
      </c>
      <c r="F284" s="38">
        <f t="shared" si="41"/>
        <v>37308.00167993755</v>
      </c>
      <c r="G284" s="39">
        <f t="shared" si="37"/>
        <v>0.0017140848865774834</v>
      </c>
      <c r="H284" s="40">
        <f t="shared" si="42"/>
        <v>14.12112099921936</v>
      </c>
      <c r="I284" s="40">
        <f t="shared" si="43"/>
        <v>10888.001679937546</v>
      </c>
      <c r="J284" s="40">
        <f t="shared" si="44"/>
        <v>10888.001679937546</v>
      </c>
      <c r="K284" s="40">
        <f t="shared" si="38"/>
        <v>0.0012672617241178976</v>
      </c>
      <c r="L284" s="46">
        <f t="shared" si="39"/>
        <v>92151.2590330015</v>
      </c>
      <c r="M284" s="47">
        <f t="shared" si="40"/>
        <v>22101.42439368102</v>
      </c>
      <c r="N284" s="48">
        <f t="shared" si="36"/>
        <v>114252.68342668252</v>
      </c>
      <c r="P284" s="45"/>
    </row>
    <row r="285" spans="1:16" s="14" customFormat="1" ht="12.75">
      <c r="A285" s="33" t="s">
        <v>486</v>
      </c>
      <c r="B285" s="34" t="s">
        <v>208</v>
      </c>
      <c r="C285" s="35">
        <v>74</v>
      </c>
      <c r="D285" s="36">
        <v>411317.72</v>
      </c>
      <c r="E285" s="37">
        <v>82350</v>
      </c>
      <c r="F285" s="38">
        <f t="shared" si="41"/>
        <v>369.61155166970246</v>
      </c>
      <c r="G285" s="39">
        <f t="shared" si="37"/>
        <v>1.6981493140710883E-05</v>
      </c>
      <c r="H285" s="40">
        <f t="shared" si="42"/>
        <v>4.994750698239223</v>
      </c>
      <c r="I285" s="40">
        <f t="shared" si="43"/>
        <v>-370.38844833029754</v>
      </c>
      <c r="J285" s="40">
        <f t="shared" si="44"/>
        <v>0</v>
      </c>
      <c r="K285" s="40">
        <f t="shared" si="38"/>
        <v>0</v>
      </c>
      <c r="L285" s="46">
        <f t="shared" si="39"/>
        <v>912.9454354511914</v>
      </c>
      <c r="M285" s="47">
        <f t="shared" si="40"/>
        <v>0</v>
      </c>
      <c r="N285" s="48">
        <f t="shared" si="36"/>
        <v>912.9454354511914</v>
      </c>
      <c r="P285" s="45"/>
    </row>
    <row r="286" spans="1:16" s="14" customFormat="1" ht="12.75">
      <c r="A286" s="33" t="s">
        <v>484</v>
      </c>
      <c r="B286" s="34" t="s">
        <v>167</v>
      </c>
      <c r="C286" s="35">
        <v>4067</v>
      </c>
      <c r="D286" s="36">
        <v>6838865.04</v>
      </c>
      <c r="E286" s="37">
        <v>399750</v>
      </c>
      <c r="F286" s="38">
        <f t="shared" si="41"/>
        <v>69577.64632315197</v>
      </c>
      <c r="G286" s="39">
        <f t="shared" si="37"/>
        <v>0.003196686679423025</v>
      </c>
      <c r="H286" s="40">
        <f t="shared" si="42"/>
        <v>17.107855009380863</v>
      </c>
      <c r="I286" s="40">
        <f t="shared" si="43"/>
        <v>28907.64632315197</v>
      </c>
      <c r="J286" s="40">
        <f t="shared" si="44"/>
        <v>28907.64632315197</v>
      </c>
      <c r="K286" s="40">
        <f t="shared" si="38"/>
        <v>0.003364580094359252</v>
      </c>
      <c r="L286" s="46">
        <f t="shared" si="39"/>
        <v>171857.7093524478</v>
      </c>
      <c r="M286" s="47">
        <f t="shared" si="40"/>
        <v>58679.285546737636</v>
      </c>
      <c r="N286" s="48">
        <f t="shared" si="36"/>
        <v>230536.99489918543</v>
      </c>
      <c r="P286" s="45"/>
    </row>
    <row r="287" spans="1:16" s="14" customFormat="1" ht="12.75">
      <c r="A287" s="33" t="s">
        <v>492</v>
      </c>
      <c r="B287" s="34" t="s">
        <v>380</v>
      </c>
      <c r="C287" s="35">
        <v>899</v>
      </c>
      <c r="D287" s="36">
        <v>1210987.34</v>
      </c>
      <c r="E287" s="37">
        <v>77900</v>
      </c>
      <c r="F287" s="38">
        <f t="shared" si="41"/>
        <v>13975.322447496792</v>
      </c>
      <c r="G287" s="39">
        <f t="shared" si="37"/>
        <v>0.0006420844835863477</v>
      </c>
      <c r="H287" s="40">
        <f t="shared" si="42"/>
        <v>15.545408729139924</v>
      </c>
      <c r="I287" s="40">
        <f t="shared" si="43"/>
        <v>4985.322447496791</v>
      </c>
      <c r="J287" s="40">
        <f t="shared" si="44"/>
        <v>4985.322447496791</v>
      </c>
      <c r="K287" s="40">
        <f t="shared" si="38"/>
        <v>0.000580244980283166</v>
      </c>
      <c r="L287" s="46">
        <f t="shared" si="39"/>
        <v>34519.231825314775</v>
      </c>
      <c r="M287" s="47">
        <f t="shared" si="40"/>
        <v>10119.646413583501</v>
      </c>
      <c r="N287" s="48">
        <f t="shared" si="36"/>
        <v>44638.87823889828</v>
      </c>
      <c r="P287" s="45"/>
    </row>
    <row r="288" spans="1:16" s="14" customFormat="1" ht="12.75">
      <c r="A288" s="33" t="s">
        <v>489</v>
      </c>
      <c r="B288" s="34" t="s">
        <v>321</v>
      </c>
      <c r="C288" s="35">
        <v>664</v>
      </c>
      <c r="D288" s="36">
        <v>948711.91</v>
      </c>
      <c r="E288" s="37">
        <v>65350</v>
      </c>
      <c r="F288" s="38">
        <f t="shared" si="41"/>
        <v>9639.551771078806</v>
      </c>
      <c r="G288" s="39">
        <f t="shared" si="37"/>
        <v>0.0004428811316654538</v>
      </c>
      <c r="H288" s="40">
        <f t="shared" si="42"/>
        <v>14.517397245600613</v>
      </c>
      <c r="I288" s="40">
        <f t="shared" si="43"/>
        <v>2999.5517710788067</v>
      </c>
      <c r="J288" s="40">
        <f t="shared" si="44"/>
        <v>2999.5517710788067</v>
      </c>
      <c r="K288" s="40">
        <f t="shared" si="38"/>
        <v>0.0003491198165410299</v>
      </c>
      <c r="L288" s="46">
        <f t="shared" si="39"/>
        <v>23809.82074138789</v>
      </c>
      <c r="M288" s="47">
        <f t="shared" si="40"/>
        <v>6088.754266596559</v>
      </c>
      <c r="N288" s="48">
        <f t="shared" si="36"/>
        <v>29898.57500798445</v>
      </c>
      <c r="P288" s="45"/>
    </row>
    <row r="289" spans="1:16" s="14" customFormat="1" ht="12.75">
      <c r="A289" s="49" t="s">
        <v>480</v>
      </c>
      <c r="B289" s="34" t="s">
        <v>52</v>
      </c>
      <c r="C289" s="35">
        <v>751</v>
      </c>
      <c r="D289" s="36">
        <v>833537</v>
      </c>
      <c r="E289" s="37">
        <v>45150</v>
      </c>
      <c r="F289" s="38">
        <f t="shared" si="41"/>
        <v>13864.59107419712</v>
      </c>
      <c r="G289" s="39">
        <f t="shared" si="37"/>
        <v>0.0006369970233929222</v>
      </c>
      <c r="H289" s="40">
        <f t="shared" si="42"/>
        <v>18.461506090808417</v>
      </c>
      <c r="I289" s="40">
        <f t="shared" si="43"/>
        <v>6354.591074197121</v>
      </c>
      <c r="J289" s="40">
        <f t="shared" si="44"/>
        <v>6354.591074197121</v>
      </c>
      <c r="K289" s="40">
        <f t="shared" si="38"/>
        <v>0.0007396150622928116</v>
      </c>
      <c r="L289" s="46">
        <f t="shared" si="39"/>
        <v>34245.72386443395</v>
      </c>
      <c r="M289" s="47">
        <f t="shared" si="40"/>
        <v>12899.108422982308</v>
      </c>
      <c r="N289" s="48">
        <f t="shared" si="36"/>
        <v>47144.83228741626</v>
      </c>
      <c r="P289" s="45"/>
    </row>
    <row r="290" spans="1:16" s="14" customFormat="1" ht="12.75">
      <c r="A290" s="33" t="s">
        <v>492</v>
      </c>
      <c r="B290" s="34" t="s">
        <v>381</v>
      </c>
      <c r="C290" s="35">
        <v>1068</v>
      </c>
      <c r="D290" s="36">
        <v>1291577.91</v>
      </c>
      <c r="E290" s="37">
        <v>78450</v>
      </c>
      <c r="F290" s="38">
        <f t="shared" si="41"/>
        <v>17583.24038087954</v>
      </c>
      <c r="G290" s="39">
        <f t="shared" si="37"/>
        <v>0.0008078472509057467</v>
      </c>
      <c r="H290" s="40">
        <f t="shared" si="42"/>
        <v>16.463708221797322</v>
      </c>
      <c r="I290" s="40">
        <f t="shared" si="43"/>
        <v>6903.24038087954</v>
      </c>
      <c r="J290" s="40">
        <f t="shared" si="44"/>
        <v>6903.24038087954</v>
      </c>
      <c r="K290" s="40">
        <f t="shared" si="38"/>
        <v>0.0008034727183403481</v>
      </c>
      <c r="L290" s="46">
        <f t="shared" si="39"/>
        <v>43430.83697911623</v>
      </c>
      <c r="M290" s="47">
        <f t="shared" si="40"/>
        <v>14012.805088976627</v>
      </c>
      <c r="N290" s="48">
        <f t="shared" si="36"/>
        <v>57443.64206809286</v>
      </c>
      <c r="P290" s="45"/>
    </row>
    <row r="291" spans="1:16" s="14" customFormat="1" ht="12.75">
      <c r="A291" s="33" t="s">
        <v>491</v>
      </c>
      <c r="B291" s="34" t="s">
        <v>356</v>
      </c>
      <c r="C291" s="35">
        <v>215</v>
      </c>
      <c r="D291" s="36">
        <v>394062.64</v>
      </c>
      <c r="E291" s="37">
        <v>29950</v>
      </c>
      <c r="F291" s="38">
        <f t="shared" si="41"/>
        <v>2828.830303839733</v>
      </c>
      <c r="G291" s="39">
        <f t="shared" si="37"/>
        <v>0.00012996823877360224</v>
      </c>
      <c r="H291" s="40">
        <f t="shared" si="42"/>
        <v>13.157350250417363</v>
      </c>
      <c r="I291" s="40">
        <f t="shared" si="43"/>
        <v>678.8303038397329</v>
      </c>
      <c r="J291" s="40">
        <f t="shared" si="44"/>
        <v>678.8303038397329</v>
      </c>
      <c r="K291" s="40">
        <f t="shared" si="38"/>
        <v>7.900950849525866E-05</v>
      </c>
      <c r="L291" s="46">
        <f t="shared" si="39"/>
        <v>6987.248374380794</v>
      </c>
      <c r="M291" s="47">
        <f t="shared" si="40"/>
        <v>1377.9495152079578</v>
      </c>
      <c r="N291" s="48">
        <f t="shared" si="36"/>
        <v>8365.197889588751</v>
      </c>
      <c r="P291" s="45"/>
    </row>
    <row r="292" spans="1:16" s="14" customFormat="1" ht="12.75">
      <c r="A292" s="49" t="s">
        <v>480</v>
      </c>
      <c r="B292" s="34" t="s">
        <v>524</v>
      </c>
      <c r="C292" s="35">
        <v>34</v>
      </c>
      <c r="D292" s="36">
        <v>139528.52</v>
      </c>
      <c r="E292" s="37">
        <v>11650</v>
      </c>
      <c r="F292" s="38">
        <f t="shared" si="41"/>
        <v>407.20769785407725</v>
      </c>
      <c r="G292" s="39">
        <f t="shared" si="37"/>
        <v>1.8708816585183892E-05</v>
      </c>
      <c r="H292" s="40">
        <f t="shared" si="42"/>
        <v>11.976696995708153</v>
      </c>
      <c r="I292" s="40">
        <f t="shared" si="43"/>
        <v>67.2076978540772</v>
      </c>
      <c r="J292" s="40">
        <f t="shared" si="44"/>
        <v>67.2076978540772</v>
      </c>
      <c r="K292" s="40">
        <f t="shared" si="38"/>
        <v>7.82234844925567E-06</v>
      </c>
      <c r="L292" s="46">
        <f t="shared" si="39"/>
        <v>1005.808415232335</v>
      </c>
      <c r="M292" s="47">
        <f t="shared" si="40"/>
        <v>136.42410209508395</v>
      </c>
      <c r="N292" s="48">
        <f t="shared" si="36"/>
        <v>1142.232517327419</v>
      </c>
      <c r="P292" s="45"/>
    </row>
    <row r="293" spans="1:16" s="14" customFormat="1" ht="12.75">
      <c r="A293" s="33" t="s">
        <v>492</v>
      </c>
      <c r="B293" s="34" t="s">
        <v>382</v>
      </c>
      <c r="C293" s="35">
        <v>915</v>
      </c>
      <c r="D293" s="36">
        <v>1130084</v>
      </c>
      <c r="E293" s="37">
        <v>67300</v>
      </c>
      <c r="F293" s="38">
        <f t="shared" si="41"/>
        <v>15364.440713224369</v>
      </c>
      <c r="G293" s="39">
        <f t="shared" si="37"/>
        <v>0.0007059063587266822</v>
      </c>
      <c r="H293" s="40">
        <f t="shared" si="42"/>
        <v>16.791738484398216</v>
      </c>
      <c r="I293" s="40">
        <f t="shared" si="43"/>
        <v>6214.440713224368</v>
      </c>
      <c r="J293" s="40">
        <f t="shared" si="44"/>
        <v>6214.440713224368</v>
      </c>
      <c r="K293" s="40">
        <f t="shared" si="38"/>
        <v>0.0007233028689902206</v>
      </c>
      <c r="L293" s="46">
        <f t="shared" si="39"/>
        <v>37950.37236805182</v>
      </c>
      <c r="M293" s="47">
        <f t="shared" si="40"/>
        <v>12614.618881389568</v>
      </c>
      <c r="N293" s="48">
        <f t="shared" si="36"/>
        <v>50564.99124944139</v>
      </c>
      <c r="P293" s="45"/>
    </row>
    <row r="294" spans="1:16" s="14" customFormat="1" ht="12.75">
      <c r="A294" s="33" t="s">
        <v>491</v>
      </c>
      <c r="B294" s="34" t="s">
        <v>357</v>
      </c>
      <c r="C294" s="35">
        <v>493</v>
      </c>
      <c r="D294" s="36">
        <v>1606645.42</v>
      </c>
      <c r="E294" s="37">
        <v>98500</v>
      </c>
      <c r="F294" s="38">
        <f t="shared" si="41"/>
        <v>8041.382660507614</v>
      </c>
      <c r="G294" s="39">
        <f t="shared" si="37"/>
        <v>0.0003694545905677521</v>
      </c>
      <c r="H294" s="40">
        <f t="shared" si="42"/>
        <v>16.311121015228427</v>
      </c>
      <c r="I294" s="40">
        <f t="shared" si="43"/>
        <v>3111.382660507614</v>
      </c>
      <c r="J294" s="40">
        <f t="shared" si="44"/>
        <v>3111.382660507614</v>
      </c>
      <c r="K294" s="40">
        <f t="shared" si="38"/>
        <v>0.00036213588780122476</v>
      </c>
      <c r="L294" s="46">
        <f t="shared" si="39"/>
        <v>19862.321838867363</v>
      </c>
      <c r="M294" s="47">
        <f t="shared" si="40"/>
        <v>6315.758451592522</v>
      </c>
      <c r="N294" s="48">
        <f t="shared" si="36"/>
        <v>26178.080290459886</v>
      </c>
      <c r="P294" s="45"/>
    </row>
    <row r="295" spans="1:16" s="14" customFormat="1" ht="12.75">
      <c r="A295" s="33" t="s">
        <v>488</v>
      </c>
      <c r="B295" s="34" t="s">
        <v>498</v>
      </c>
      <c r="C295" s="35">
        <v>200</v>
      </c>
      <c r="D295" s="36">
        <v>556950.08</v>
      </c>
      <c r="E295" s="37">
        <v>36050</v>
      </c>
      <c r="F295" s="38">
        <f t="shared" si="41"/>
        <v>3089.875617198335</v>
      </c>
      <c r="G295" s="39">
        <f t="shared" si="37"/>
        <v>0.00014196174703433767</v>
      </c>
      <c r="H295" s="40">
        <f t="shared" si="42"/>
        <v>15.449378085991677</v>
      </c>
      <c r="I295" s="40">
        <f t="shared" si="43"/>
        <v>1089.8756171983355</v>
      </c>
      <c r="J295" s="40">
        <f t="shared" si="44"/>
        <v>1089.8756171983355</v>
      </c>
      <c r="K295" s="40">
        <f t="shared" si="38"/>
        <v>0.00012685134465673068</v>
      </c>
      <c r="L295" s="46">
        <f t="shared" si="39"/>
        <v>7632.033761093037</v>
      </c>
      <c r="M295" s="47">
        <f t="shared" si="40"/>
        <v>2212.325480846511</v>
      </c>
      <c r="N295" s="48">
        <f t="shared" si="36"/>
        <v>9844.359241939548</v>
      </c>
      <c r="P295" s="45"/>
    </row>
    <row r="296" spans="1:16" s="14" customFormat="1" ht="12.75">
      <c r="A296" s="33" t="s">
        <v>483</v>
      </c>
      <c r="B296" s="34" t="s">
        <v>137</v>
      </c>
      <c r="C296" s="35">
        <v>2042</v>
      </c>
      <c r="D296" s="36">
        <v>14988129.6</v>
      </c>
      <c r="E296" s="37">
        <v>2127650</v>
      </c>
      <c r="F296" s="38">
        <f t="shared" si="41"/>
        <v>14384.772233779053</v>
      </c>
      <c r="G296" s="39">
        <f t="shared" si="37"/>
        <v>0.0006608963110463056</v>
      </c>
      <c r="H296" s="40">
        <f t="shared" si="42"/>
        <v>7.044452612036754</v>
      </c>
      <c r="I296" s="40">
        <f t="shared" si="43"/>
        <v>-6035.227766220948</v>
      </c>
      <c r="J296" s="40">
        <f t="shared" si="44"/>
        <v>0</v>
      </c>
      <c r="K296" s="40">
        <f t="shared" si="38"/>
        <v>0</v>
      </c>
      <c r="L296" s="46">
        <f t="shared" si="39"/>
        <v>35530.5782287056</v>
      </c>
      <c r="M296" s="47">
        <f t="shared" si="40"/>
        <v>0</v>
      </c>
      <c r="N296" s="48">
        <f t="shared" si="36"/>
        <v>35530.5782287056</v>
      </c>
      <c r="P296" s="45"/>
    </row>
    <row r="297" spans="1:16" s="14" customFormat="1" ht="12.75">
      <c r="A297" s="33" t="s">
        <v>484</v>
      </c>
      <c r="B297" s="34" t="s">
        <v>168</v>
      </c>
      <c r="C297" s="35">
        <v>1645</v>
      </c>
      <c r="D297" s="36">
        <v>3878530</v>
      </c>
      <c r="E297" s="37">
        <v>246800</v>
      </c>
      <c r="F297" s="38">
        <f t="shared" si="41"/>
        <v>25851.628241491086</v>
      </c>
      <c r="G297" s="39">
        <f t="shared" si="37"/>
        <v>0.0011877314052440476</v>
      </c>
      <c r="H297" s="40">
        <f t="shared" si="42"/>
        <v>15.715275526742301</v>
      </c>
      <c r="I297" s="40">
        <f t="shared" si="43"/>
        <v>9401.628241491086</v>
      </c>
      <c r="J297" s="40">
        <f t="shared" si="44"/>
        <v>9401.628241491086</v>
      </c>
      <c r="K297" s="40">
        <f t="shared" si="38"/>
        <v>0.0010942617355378522</v>
      </c>
      <c r="L297" s="46">
        <f t="shared" si="39"/>
        <v>63853.864673421165</v>
      </c>
      <c r="M297" s="47">
        <f t="shared" si="40"/>
        <v>19084.252727448453</v>
      </c>
      <c r="N297" s="48">
        <f t="shared" si="36"/>
        <v>82938.11740086961</v>
      </c>
      <c r="P297" s="45"/>
    </row>
    <row r="298" spans="1:16" s="14" customFormat="1" ht="12.75">
      <c r="A298" s="33" t="s">
        <v>481</v>
      </c>
      <c r="B298" s="34" t="s">
        <v>87</v>
      </c>
      <c r="C298" s="35">
        <v>4040</v>
      </c>
      <c r="D298" s="36">
        <v>9515021</v>
      </c>
      <c r="E298" s="37">
        <v>773550</v>
      </c>
      <c r="F298" s="38">
        <f t="shared" si="41"/>
        <v>49693.85927218667</v>
      </c>
      <c r="G298" s="39">
        <f t="shared" si="37"/>
        <v>0.002283142738785952</v>
      </c>
      <c r="H298" s="40">
        <f t="shared" si="42"/>
        <v>12.30046021588779</v>
      </c>
      <c r="I298" s="40">
        <f t="shared" si="43"/>
        <v>9293.859272186673</v>
      </c>
      <c r="J298" s="40">
        <f t="shared" si="44"/>
        <v>9293.859272186673</v>
      </c>
      <c r="K298" s="40">
        <f t="shared" si="38"/>
        <v>0.0010817184338502003</v>
      </c>
      <c r="L298" s="46">
        <f t="shared" si="39"/>
        <v>122744.49158190512</v>
      </c>
      <c r="M298" s="47">
        <f t="shared" si="40"/>
        <v>18865.49378553396</v>
      </c>
      <c r="N298" s="48">
        <f t="shared" si="36"/>
        <v>141609.98536743908</v>
      </c>
      <c r="P298" s="45"/>
    </row>
    <row r="299" spans="1:16" s="14" customFormat="1" ht="12.75">
      <c r="A299" s="49" t="s">
        <v>480</v>
      </c>
      <c r="B299" s="34" t="s">
        <v>53</v>
      </c>
      <c r="C299" s="35">
        <v>45</v>
      </c>
      <c r="D299" s="36">
        <v>44346.75</v>
      </c>
      <c r="E299" s="37">
        <v>52350</v>
      </c>
      <c r="F299" s="38">
        <f t="shared" si="41"/>
        <v>38.12041547277937</v>
      </c>
      <c r="G299" s="39">
        <f t="shared" si="37"/>
        <v>1.7514105577807765E-06</v>
      </c>
      <c r="H299" s="40">
        <f t="shared" si="42"/>
        <v>0.8471203438395416</v>
      </c>
      <c r="I299" s="40">
        <f t="shared" si="43"/>
        <v>-411.87958452722063</v>
      </c>
      <c r="J299" s="40">
        <f t="shared" si="44"/>
        <v>0</v>
      </c>
      <c r="K299" s="40">
        <f t="shared" si="38"/>
        <v>0</v>
      </c>
      <c r="L299" s="46">
        <f t="shared" si="39"/>
        <v>94.15793187783544</v>
      </c>
      <c r="M299" s="47">
        <f t="shared" si="40"/>
        <v>0</v>
      </c>
      <c r="N299" s="48">
        <f t="shared" si="36"/>
        <v>94.15793187783544</v>
      </c>
      <c r="P299" s="45"/>
    </row>
    <row r="300" spans="1:16" s="14" customFormat="1" ht="12.75">
      <c r="A300" s="49" t="s">
        <v>480</v>
      </c>
      <c r="B300" s="34" t="s">
        <v>517</v>
      </c>
      <c r="C300" s="35">
        <v>323</v>
      </c>
      <c r="D300" s="36">
        <v>365733.34</v>
      </c>
      <c r="E300" s="37">
        <v>26700</v>
      </c>
      <c r="F300" s="38">
        <f t="shared" si="41"/>
        <v>4424.414562546816</v>
      </c>
      <c r="G300" s="39">
        <f t="shared" si="37"/>
        <v>0.00020327602101757812</v>
      </c>
      <c r="H300" s="40">
        <f t="shared" si="42"/>
        <v>13.697877902621723</v>
      </c>
      <c r="I300" s="40">
        <f t="shared" si="43"/>
        <v>1194.4145625468166</v>
      </c>
      <c r="J300" s="40">
        <f t="shared" si="44"/>
        <v>1194.4145625468166</v>
      </c>
      <c r="K300" s="40">
        <f t="shared" si="38"/>
        <v>0.00013901870171765857</v>
      </c>
      <c r="L300" s="46">
        <f t="shared" si="39"/>
        <v>10928.362658509404</v>
      </c>
      <c r="M300" s="47">
        <f t="shared" si="40"/>
        <v>2424.52783576274</v>
      </c>
      <c r="N300" s="48">
        <f t="shared" si="36"/>
        <v>13352.890494272144</v>
      </c>
      <c r="P300" s="45"/>
    </row>
    <row r="301" spans="1:16" s="14" customFormat="1" ht="12.75">
      <c r="A301" s="33" t="s">
        <v>481</v>
      </c>
      <c r="B301" s="34" t="s">
        <v>88</v>
      </c>
      <c r="C301" s="35">
        <v>5840</v>
      </c>
      <c r="D301" s="36">
        <v>6647323.3054</v>
      </c>
      <c r="E301" s="37">
        <v>505350</v>
      </c>
      <c r="F301" s="38">
        <f t="shared" si="41"/>
        <v>76818.77531124173</v>
      </c>
      <c r="G301" s="39">
        <f t="shared" si="37"/>
        <v>0.0035293742853345815</v>
      </c>
      <c r="H301" s="40">
        <f t="shared" si="42"/>
        <v>13.153899882061937</v>
      </c>
      <c r="I301" s="40">
        <f t="shared" si="43"/>
        <v>18418.775311241712</v>
      </c>
      <c r="J301" s="40">
        <f t="shared" si="44"/>
        <v>18418.775311241712</v>
      </c>
      <c r="K301" s="40">
        <f t="shared" si="38"/>
        <v>0.002143773452944418</v>
      </c>
      <c r="L301" s="46">
        <f t="shared" si="39"/>
        <v>189743.39400523007</v>
      </c>
      <c r="M301" s="47">
        <f t="shared" si="40"/>
        <v>37388.05172263183</v>
      </c>
      <c r="N301" s="48">
        <f t="shared" si="36"/>
        <v>227131.4457278619</v>
      </c>
      <c r="P301" s="45"/>
    </row>
    <row r="302" spans="1:16" s="14" customFormat="1" ht="12.75">
      <c r="A302" s="49" t="s">
        <v>480</v>
      </c>
      <c r="B302" s="34" t="s">
        <v>54</v>
      </c>
      <c r="C302" s="35">
        <v>479</v>
      </c>
      <c r="D302" s="36">
        <v>857571</v>
      </c>
      <c r="E302" s="37">
        <v>140500</v>
      </c>
      <c r="F302" s="38">
        <f t="shared" si="41"/>
        <v>2923.676220640569</v>
      </c>
      <c r="G302" s="39">
        <f t="shared" si="37"/>
        <v>0.00013432585497445394</v>
      </c>
      <c r="H302" s="40">
        <f t="shared" si="42"/>
        <v>6.103708185053381</v>
      </c>
      <c r="I302" s="40">
        <f t="shared" si="43"/>
        <v>-1866.3237793594305</v>
      </c>
      <c r="J302" s="40">
        <f t="shared" si="44"/>
        <v>0</v>
      </c>
      <c r="K302" s="40">
        <f t="shared" si="38"/>
        <v>0</v>
      </c>
      <c r="L302" s="46">
        <f t="shared" si="39"/>
        <v>7221.51904699193</v>
      </c>
      <c r="M302" s="47">
        <f t="shared" si="40"/>
        <v>0</v>
      </c>
      <c r="N302" s="48">
        <f t="shared" si="36"/>
        <v>7221.51904699193</v>
      </c>
      <c r="P302" s="45"/>
    </row>
    <row r="303" spans="1:16" s="14" customFormat="1" ht="12.75">
      <c r="A303" s="33" t="s">
        <v>491</v>
      </c>
      <c r="B303" s="34" t="s">
        <v>358</v>
      </c>
      <c r="C303" s="35">
        <v>732</v>
      </c>
      <c r="D303" s="36">
        <v>1224737.69</v>
      </c>
      <c r="E303" s="37">
        <v>76200</v>
      </c>
      <c r="F303" s="38">
        <f t="shared" si="41"/>
        <v>11765.196707086614</v>
      </c>
      <c r="G303" s="39">
        <f t="shared" si="37"/>
        <v>0.0005405421077289416</v>
      </c>
      <c r="H303" s="40">
        <f t="shared" si="42"/>
        <v>16.07267309711286</v>
      </c>
      <c r="I303" s="40">
        <f t="shared" si="43"/>
        <v>4445.196707086615</v>
      </c>
      <c r="J303" s="40">
        <f t="shared" si="44"/>
        <v>4445.196707086615</v>
      </c>
      <c r="K303" s="40">
        <f t="shared" si="38"/>
        <v>0.0005173793877572304</v>
      </c>
      <c r="L303" s="46">
        <f t="shared" si="39"/>
        <v>29060.19192960349</v>
      </c>
      <c r="M303" s="47">
        <f t="shared" si="40"/>
        <v>9023.251632826546</v>
      </c>
      <c r="N303" s="48">
        <f t="shared" si="36"/>
        <v>38083.44356243004</v>
      </c>
      <c r="P303" s="45"/>
    </row>
    <row r="304" spans="1:16" s="14" customFormat="1" ht="12.75">
      <c r="A304" s="33" t="s">
        <v>482</v>
      </c>
      <c r="B304" s="34" t="s">
        <v>109</v>
      </c>
      <c r="C304" s="35">
        <v>1415</v>
      </c>
      <c r="D304" s="36">
        <v>1679283</v>
      </c>
      <c r="E304" s="37">
        <v>97450</v>
      </c>
      <c r="F304" s="38">
        <f t="shared" si="41"/>
        <v>24383.637198563367</v>
      </c>
      <c r="G304" s="39">
        <f t="shared" si="37"/>
        <v>0.0011202857864221034</v>
      </c>
      <c r="H304" s="40">
        <f t="shared" si="42"/>
        <v>17.232252437147256</v>
      </c>
      <c r="I304" s="40">
        <f t="shared" si="43"/>
        <v>10233.637198563367</v>
      </c>
      <c r="J304" s="40">
        <f t="shared" si="44"/>
        <v>10233.637198563367</v>
      </c>
      <c r="K304" s="40">
        <f t="shared" si="38"/>
        <v>0.0011910998088974258</v>
      </c>
      <c r="L304" s="46">
        <f t="shared" si="39"/>
        <v>60227.90732476736</v>
      </c>
      <c r="M304" s="47">
        <f t="shared" si="40"/>
        <v>20773.13775889381</v>
      </c>
      <c r="N304" s="48">
        <f t="shared" si="36"/>
        <v>81001.04508366117</v>
      </c>
      <c r="P304" s="45"/>
    </row>
    <row r="305" spans="1:16" s="14" customFormat="1" ht="12.75">
      <c r="A305" s="49" t="s">
        <v>480</v>
      </c>
      <c r="B305" s="34" t="s">
        <v>55</v>
      </c>
      <c r="C305" s="35">
        <v>590</v>
      </c>
      <c r="D305" s="36">
        <v>712627</v>
      </c>
      <c r="E305" s="37">
        <v>37000</v>
      </c>
      <c r="F305" s="38">
        <f t="shared" si="41"/>
        <v>11363.511621621621</v>
      </c>
      <c r="G305" s="39">
        <f t="shared" si="37"/>
        <v>0.0005220870229440232</v>
      </c>
      <c r="H305" s="40">
        <f t="shared" si="42"/>
        <v>19.260189189189187</v>
      </c>
      <c r="I305" s="40">
        <f t="shared" si="43"/>
        <v>5463.51162162162</v>
      </c>
      <c r="J305" s="40">
        <f t="shared" si="44"/>
        <v>5463.51162162162</v>
      </c>
      <c r="K305" s="40">
        <f t="shared" si="38"/>
        <v>0.0006359017348529743</v>
      </c>
      <c r="L305" s="46">
        <f t="shared" si="39"/>
        <v>28068.0244402286</v>
      </c>
      <c r="M305" s="47">
        <f t="shared" si="40"/>
        <v>11090.31689917598</v>
      </c>
      <c r="N305" s="48">
        <f t="shared" si="36"/>
        <v>39158.34133940458</v>
      </c>
      <c r="P305" s="45"/>
    </row>
    <row r="306" spans="1:16" s="14" customFormat="1" ht="12.75">
      <c r="A306" s="33" t="s">
        <v>482</v>
      </c>
      <c r="B306" s="34" t="s">
        <v>110</v>
      </c>
      <c r="C306" s="35">
        <v>758</v>
      </c>
      <c r="D306" s="36">
        <v>1087023</v>
      </c>
      <c r="E306" s="37">
        <v>74250</v>
      </c>
      <c r="F306" s="38">
        <f t="shared" si="41"/>
        <v>11097.150626262626</v>
      </c>
      <c r="G306" s="39">
        <f t="shared" si="37"/>
        <v>0.000509849290126398</v>
      </c>
      <c r="H306" s="40">
        <f t="shared" si="42"/>
        <v>14.640040404040404</v>
      </c>
      <c r="I306" s="40">
        <f t="shared" si="43"/>
        <v>3517.1506262626262</v>
      </c>
      <c r="J306" s="40">
        <f t="shared" si="44"/>
        <v>3517.1506262626262</v>
      </c>
      <c r="K306" s="40">
        <f t="shared" si="38"/>
        <v>0.0004093634899811556</v>
      </c>
      <c r="L306" s="46">
        <f t="shared" si="39"/>
        <v>27410.109248463876</v>
      </c>
      <c r="M306" s="47">
        <f t="shared" si="40"/>
        <v>7139.421992445648</v>
      </c>
      <c r="N306" s="48">
        <f t="shared" si="36"/>
        <v>34549.53124090952</v>
      </c>
      <c r="P306" s="45"/>
    </row>
    <row r="307" spans="1:16" s="14" customFormat="1" ht="12.75">
      <c r="A307" s="33" t="s">
        <v>488</v>
      </c>
      <c r="B307" s="34" t="s">
        <v>292</v>
      </c>
      <c r="C307" s="35">
        <v>1578</v>
      </c>
      <c r="D307" s="36">
        <v>1478718.49</v>
      </c>
      <c r="E307" s="37">
        <v>107850</v>
      </c>
      <c r="F307" s="38">
        <f t="shared" si="41"/>
        <v>21635.769839777466</v>
      </c>
      <c r="G307" s="39">
        <f t="shared" si="37"/>
        <v>0.000994037322341344</v>
      </c>
      <c r="H307" s="40">
        <f t="shared" si="42"/>
        <v>13.710880760315252</v>
      </c>
      <c r="I307" s="40">
        <f t="shared" si="43"/>
        <v>5855.7698397774675</v>
      </c>
      <c r="J307" s="40">
        <f t="shared" si="44"/>
        <v>5855.7698397774675</v>
      </c>
      <c r="K307" s="40">
        <f t="shared" si="38"/>
        <v>0.0006815569285654761</v>
      </c>
      <c r="L307" s="46">
        <f t="shared" si="39"/>
        <v>53440.63849862761</v>
      </c>
      <c r="M307" s="47">
        <f t="shared" si="40"/>
        <v>11886.557164949085</v>
      </c>
      <c r="N307" s="48">
        <f t="shared" si="36"/>
        <v>65327.1956635767</v>
      </c>
      <c r="P307" s="45"/>
    </row>
    <row r="308" spans="1:16" s="14" customFormat="1" ht="12.75">
      <c r="A308" s="33" t="s">
        <v>486</v>
      </c>
      <c r="B308" s="34" t="s">
        <v>209</v>
      </c>
      <c r="C308" s="35">
        <v>1695</v>
      </c>
      <c r="D308" s="36">
        <v>4602105</v>
      </c>
      <c r="E308" s="37">
        <v>281850</v>
      </c>
      <c r="F308" s="38">
        <f t="shared" si="41"/>
        <v>27676.31000532198</v>
      </c>
      <c r="G308" s="39">
        <f t="shared" si="37"/>
        <v>0.0012715648804601158</v>
      </c>
      <c r="H308" s="40">
        <f t="shared" si="42"/>
        <v>16.328206492815326</v>
      </c>
      <c r="I308" s="40">
        <f t="shared" si="43"/>
        <v>10726.310005321977</v>
      </c>
      <c r="J308" s="40">
        <f t="shared" si="44"/>
        <v>10726.310005321977</v>
      </c>
      <c r="K308" s="40">
        <f t="shared" si="38"/>
        <v>0.0012484423230586196</v>
      </c>
      <c r="L308" s="46">
        <f t="shared" si="39"/>
        <v>68360.85283414047</v>
      </c>
      <c r="M308" s="47">
        <f t="shared" si="40"/>
        <v>21773.208397150775</v>
      </c>
      <c r="N308" s="48">
        <f t="shared" si="36"/>
        <v>90134.06123129124</v>
      </c>
      <c r="P308" s="45"/>
    </row>
    <row r="309" spans="1:16" s="14" customFormat="1" ht="12.75">
      <c r="A309" s="33" t="s">
        <v>494</v>
      </c>
      <c r="B309" s="34" t="s">
        <v>452</v>
      </c>
      <c r="C309" s="35">
        <v>1589</v>
      </c>
      <c r="D309" s="36">
        <v>2603000</v>
      </c>
      <c r="E309" s="37">
        <v>234900</v>
      </c>
      <c r="F309" s="38">
        <f t="shared" si="41"/>
        <v>17608.20349084717</v>
      </c>
      <c r="G309" s="39">
        <f t="shared" si="37"/>
        <v>0.000808994160083155</v>
      </c>
      <c r="H309" s="40">
        <f t="shared" si="42"/>
        <v>11.081311196253726</v>
      </c>
      <c r="I309" s="40">
        <f t="shared" si="43"/>
        <v>1718.20349084717</v>
      </c>
      <c r="J309" s="40">
        <f t="shared" si="44"/>
        <v>1718.20349084717</v>
      </c>
      <c r="K309" s="40">
        <f t="shared" si="38"/>
        <v>0.00019998284186606264</v>
      </c>
      <c r="L309" s="46">
        <f t="shared" si="39"/>
        <v>43492.49619186719</v>
      </c>
      <c r="M309" s="47">
        <f t="shared" si="40"/>
        <v>3487.7607170001233</v>
      </c>
      <c r="N309" s="48">
        <f t="shared" si="36"/>
        <v>46980.25690886731</v>
      </c>
      <c r="P309" s="45"/>
    </row>
    <row r="310" spans="1:16" s="14" customFormat="1" ht="12.75">
      <c r="A310" s="33" t="s">
        <v>488</v>
      </c>
      <c r="B310" s="34" t="s">
        <v>293</v>
      </c>
      <c r="C310" s="35">
        <v>3184</v>
      </c>
      <c r="D310" s="36">
        <v>4852768.28</v>
      </c>
      <c r="E310" s="37">
        <v>273800</v>
      </c>
      <c r="F310" s="38">
        <f t="shared" si="41"/>
        <v>56432.48430796202</v>
      </c>
      <c r="G310" s="39">
        <f t="shared" si="37"/>
        <v>0.0025927432215249275</v>
      </c>
      <c r="H310" s="40">
        <f t="shared" si="42"/>
        <v>17.72377019722425</v>
      </c>
      <c r="I310" s="40">
        <f t="shared" si="43"/>
        <v>24592.484307962015</v>
      </c>
      <c r="J310" s="40">
        <f t="shared" si="44"/>
        <v>24592.484307962015</v>
      </c>
      <c r="K310" s="40">
        <f t="shared" si="38"/>
        <v>0.0028623355304835925</v>
      </c>
      <c r="L310" s="46">
        <f t="shared" si="39"/>
        <v>139388.98480685137</v>
      </c>
      <c r="M310" s="47">
        <f t="shared" si="40"/>
        <v>49919.98977982588</v>
      </c>
      <c r="N310" s="48">
        <f t="shared" si="36"/>
        <v>189308.97458667724</v>
      </c>
      <c r="P310" s="45"/>
    </row>
    <row r="311" spans="1:16" s="14" customFormat="1" ht="12.75">
      <c r="A311" s="33" t="s">
        <v>487</v>
      </c>
      <c r="B311" s="34" t="s">
        <v>235</v>
      </c>
      <c r="C311" s="35">
        <v>334</v>
      </c>
      <c r="D311" s="36">
        <v>4218423.43</v>
      </c>
      <c r="E311" s="37">
        <v>512650</v>
      </c>
      <c r="F311" s="38">
        <f t="shared" si="41"/>
        <v>2748.37301398615</v>
      </c>
      <c r="G311" s="39">
        <f t="shared" si="37"/>
        <v>0.00012627169598537853</v>
      </c>
      <c r="H311" s="40">
        <f t="shared" si="42"/>
        <v>8.228661718521408</v>
      </c>
      <c r="I311" s="40">
        <f t="shared" si="43"/>
        <v>-591.6269860138495</v>
      </c>
      <c r="J311" s="40">
        <f t="shared" si="44"/>
        <v>0</v>
      </c>
      <c r="K311" s="40">
        <f t="shared" si="38"/>
        <v>0</v>
      </c>
      <c r="L311" s="46">
        <f t="shared" si="39"/>
        <v>6788.517801191776</v>
      </c>
      <c r="M311" s="47">
        <f t="shared" si="40"/>
        <v>0</v>
      </c>
      <c r="N311" s="48">
        <f t="shared" si="36"/>
        <v>6788.517801191776</v>
      </c>
      <c r="P311" s="45"/>
    </row>
    <row r="312" spans="1:16" s="14" customFormat="1" ht="12.75">
      <c r="A312" s="33" t="s">
        <v>486</v>
      </c>
      <c r="B312" s="34" t="s">
        <v>210</v>
      </c>
      <c r="C312" s="35">
        <v>1685</v>
      </c>
      <c r="D312" s="36">
        <v>3433129</v>
      </c>
      <c r="E312" s="37">
        <v>317700</v>
      </c>
      <c r="F312" s="38">
        <f t="shared" si="41"/>
        <v>18208.443075228202</v>
      </c>
      <c r="G312" s="39">
        <f t="shared" si="37"/>
        <v>0.0008365716650039386</v>
      </c>
      <c r="H312" s="40">
        <f t="shared" si="42"/>
        <v>10.806197670758577</v>
      </c>
      <c r="I312" s="40">
        <f t="shared" si="43"/>
        <v>1358.443075228202</v>
      </c>
      <c r="J312" s="40">
        <f t="shared" si="44"/>
        <v>1358.443075228202</v>
      </c>
      <c r="K312" s="40">
        <f t="shared" si="38"/>
        <v>0.0001581100889065609</v>
      </c>
      <c r="L312" s="46">
        <f t="shared" si="39"/>
        <v>44975.09592735241</v>
      </c>
      <c r="M312" s="47">
        <f t="shared" si="40"/>
        <v>2757.487351935076</v>
      </c>
      <c r="N312" s="48">
        <f t="shared" si="36"/>
        <v>47732.583279287486</v>
      </c>
      <c r="P312" s="45"/>
    </row>
    <row r="313" spans="1:16" s="14" customFormat="1" ht="12.75">
      <c r="A313" s="33" t="s">
        <v>491</v>
      </c>
      <c r="B313" s="34" t="s">
        <v>359</v>
      </c>
      <c r="C313" s="35">
        <v>3351</v>
      </c>
      <c r="D313" s="36">
        <v>2598577.7</v>
      </c>
      <c r="E313" s="37">
        <v>192700</v>
      </c>
      <c r="F313" s="38">
        <f t="shared" si="41"/>
        <v>45188.551492994295</v>
      </c>
      <c r="G313" s="39">
        <f t="shared" si="37"/>
        <v>0.0020761501466888418</v>
      </c>
      <c r="H313" s="40">
        <f t="shared" si="42"/>
        <v>13.485094447327453</v>
      </c>
      <c r="I313" s="40">
        <f t="shared" si="43"/>
        <v>11678.551492994296</v>
      </c>
      <c r="J313" s="40">
        <f t="shared" si="44"/>
        <v>11678.551492994296</v>
      </c>
      <c r="K313" s="40">
        <f t="shared" si="38"/>
        <v>0.0013592743402567596</v>
      </c>
      <c r="L313" s="46">
        <f t="shared" si="39"/>
        <v>111616.32160524804</v>
      </c>
      <c r="M313" s="47">
        <f t="shared" si="40"/>
        <v>23706.15200452509</v>
      </c>
      <c r="N313" s="48">
        <f t="shared" si="36"/>
        <v>135322.47360977312</v>
      </c>
      <c r="P313" s="45"/>
    </row>
    <row r="314" spans="1:16" s="14" customFormat="1" ht="12.75">
      <c r="A314" s="33" t="s">
        <v>494</v>
      </c>
      <c r="B314" s="34" t="s">
        <v>453</v>
      </c>
      <c r="C314" s="35">
        <v>4657</v>
      </c>
      <c r="D314" s="36">
        <v>7220638</v>
      </c>
      <c r="E314" s="37">
        <v>667900</v>
      </c>
      <c r="F314" s="38">
        <f t="shared" si="41"/>
        <v>50346.625491840095</v>
      </c>
      <c r="G314" s="39">
        <f t="shared" si="37"/>
        <v>0.002313133535966009</v>
      </c>
      <c r="H314" s="40">
        <f t="shared" si="42"/>
        <v>10.810956730049408</v>
      </c>
      <c r="I314" s="40">
        <f t="shared" si="43"/>
        <v>3776.6254918400955</v>
      </c>
      <c r="J314" s="40">
        <f t="shared" si="44"/>
        <v>3776.6254918400955</v>
      </c>
      <c r="K314" s="40">
        <f t="shared" si="38"/>
        <v>0.0004395639413755431</v>
      </c>
      <c r="L314" s="46">
        <f t="shared" si="39"/>
        <v>124356.83280326899</v>
      </c>
      <c r="M314" s="47">
        <f t="shared" si="40"/>
        <v>7666.126918859094</v>
      </c>
      <c r="N314" s="48">
        <f t="shared" si="36"/>
        <v>132022.9597221281</v>
      </c>
      <c r="P314" s="45"/>
    </row>
    <row r="315" spans="1:16" s="14" customFormat="1" ht="12.75">
      <c r="A315" s="33" t="s">
        <v>485</v>
      </c>
      <c r="B315" s="34" t="s">
        <v>190</v>
      </c>
      <c r="C315" s="35">
        <v>369</v>
      </c>
      <c r="D315" s="36">
        <v>3979839.5</v>
      </c>
      <c r="E315" s="37">
        <v>319300</v>
      </c>
      <c r="F315" s="38">
        <f t="shared" si="41"/>
        <v>4599.313421547135</v>
      </c>
      <c r="G315" s="39">
        <f t="shared" si="37"/>
        <v>0.0002113116025923829</v>
      </c>
      <c r="H315" s="40">
        <f t="shared" si="42"/>
        <v>12.464264015032885</v>
      </c>
      <c r="I315" s="40">
        <f t="shared" si="43"/>
        <v>909.3134215471347</v>
      </c>
      <c r="J315" s="40">
        <f t="shared" si="44"/>
        <v>909.3134215471347</v>
      </c>
      <c r="K315" s="40">
        <f t="shared" si="38"/>
        <v>0.00010583559116056053</v>
      </c>
      <c r="L315" s="46">
        <f t="shared" si="39"/>
        <v>11360.365160240333</v>
      </c>
      <c r="M315" s="47">
        <f t="shared" si="40"/>
        <v>1845.8044393504053</v>
      </c>
      <c r="N315" s="48">
        <f t="shared" si="36"/>
        <v>13206.16959959074</v>
      </c>
      <c r="P315" s="45"/>
    </row>
    <row r="316" spans="1:16" s="14" customFormat="1" ht="12.75">
      <c r="A316" s="33" t="s">
        <v>481</v>
      </c>
      <c r="B316" s="34" t="s">
        <v>499</v>
      </c>
      <c r="C316" s="35">
        <v>3716</v>
      </c>
      <c r="D316" s="36">
        <v>7490410</v>
      </c>
      <c r="E316" s="37">
        <v>484450</v>
      </c>
      <c r="F316" s="38">
        <f t="shared" si="41"/>
        <v>57455.59616059449</v>
      </c>
      <c r="G316" s="39">
        <f t="shared" si="37"/>
        <v>0.002639749238596559</v>
      </c>
      <c r="H316" s="40">
        <f t="shared" si="42"/>
        <v>15.461678191763855</v>
      </c>
      <c r="I316" s="40">
        <f t="shared" si="43"/>
        <v>20295.596160594487</v>
      </c>
      <c r="J316" s="40">
        <f t="shared" si="44"/>
        <v>20295.596160594487</v>
      </c>
      <c r="K316" s="40">
        <f t="shared" si="38"/>
        <v>0.0023622178741823153</v>
      </c>
      <c r="L316" s="46">
        <f t="shared" si="39"/>
        <v>141916.08465423796</v>
      </c>
      <c r="M316" s="47">
        <f t="shared" si="40"/>
        <v>41197.78791865825</v>
      </c>
      <c r="N316" s="48">
        <f t="shared" si="36"/>
        <v>183113.87257289622</v>
      </c>
      <c r="P316" s="45"/>
    </row>
    <row r="317" spans="1:16" s="14" customFormat="1" ht="12.75">
      <c r="A317" s="33" t="s">
        <v>493</v>
      </c>
      <c r="B317" s="34" t="s">
        <v>421</v>
      </c>
      <c r="C317" s="35">
        <v>145</v>
      </c>
      <c r="D317" s="36">
        <v>474869.2</v>
      </c>
      <c r="E317" s="37">
        <v>52600</v>
      </c>
      <c r="F317" s="38">
        <f t="shared" si="41"/>
        <v>1309.0500760456273</v>
      </c>
      <c r="G317" s="39">
        <f t="shared" si="37"/>
        <v>6.0143209233571336E-05</v>
      </c>
      <c r="H317" s="40">
        <f t="shared" si="42"/>
        <v>9.02793155893536</v>
      </c>
      <c r="I317" s="40">
        <f t="shared" si="43"/>
        <v>-140.94992395437268</v>
      </c>
      <c r="J317" s="40">
        <f t="shared" si="44"/>
        <v>0</v>
      </c>
      <c r="K317" s="40">
        <f t="shared" si="38"/>
        <v>0</v>
      </c>
      <c r="L317" s="46">
        <f t="shared" si="39"/>
        <v>3233.3710521333082</v>
      </c>
      <c r="M317" s="47">
        <f t="shared" si="40"/>
        <v>0</v>
      </c>
      <c r="N317" s="48">
        <f t="shared" si="36"/>
        <v>3233.3710521333082</v>
      </c>
      <c r="P317" s="45"/>
    </row>
    <row r="318" spans="1:16" s="14" customFormat="1" ht="12.75">
      <c r="A318" s="33" t="s">
        <v>492</v>
      </c>
      <c r="B318" s="34" t="s">
        <v>383</v>
      </c>
      <c r="C318" s="35">
        <v>1545</v>
      </c>
      <c r="D318" s="36">
        <v>4174459</v>
      </c>
      <c r="E318" s="37">
        <v>339550</v>
      </c>
      <c r="F318" s="38">
        <f t="shared" si="41"/>
        <v>18994.37241937859</v>
      </c>
      <c r="G318" s="39">
        <f t="shared" si="37"/>
        <v>0.0008726805303964897</v>
      </c>
      <c r="H318" s="40">
        <f t="shared" si="42"/>
        <v>12.294092180827565</v>
      </c>
      <c r="I318" s="40">
        <f t="shared" si="43"/>
        <v>3544.3724193785883</v>
      </c>
      <c r="J318" s="40">
        <f t="shared" si="44"/>
        <v>3544.3724193785883</v>
      </c>
      <c r="K318" s="40">
        <f t="shared" si="38"/>
        <v>0.0004125318525045817</v>
      </c>
      <c r="L318" s="46">
        <f t="shared" si="39"/>
        <v>46916.35183260734</v>
      </c>
      <c r="M318" s="47">
        <f t="shared" si="40"/>
        <v>7194.679184729284</v>
      </c>
      <c r="N318" s="48">
        <f t="shared" si="36"/>
        <v>54111.03101733662</v>
      </c>
      <c r="P318" s="45"/>
    </row>
    <row r="319" spans="1:16" s="14" customFormat="1" ht="12.75">
      <c r="A319" s="33" t="s">
        <v>487</v>
      </c>
      <c r="B319" s="34" t="s">
        <v>236</v>
      </c>
      <c r="C319" s="35">
        <v>4989</v>
      </c>
      <c r="D319" s="36">
        <v>7348875.6</v>
      </c>
      <c r="E319" s="37">
        <v>435700</v>
      </c>
      <c r="F319" s="38">
        <f t="shared" si="41"/>
        <v>84148.58932384668</v>
      </c>
      <c r="G319" s="39">
        <f t="shared" si="37"/>
        <v>0.003866136450411525</v>
      </c>
      <c r="H319" s="40">
        <f t="shared" si="42"/>
        <v>16.866824879504247</v>
      </c>
      <c r="I319" s="40">
        <f t="shared" si="43"/>
        <v>34258.58932384669</v>
      </c>
      <c r="J319" s="40">
        <f t="shared" si="44"/>
        <v>34258.58932384669</v>
      </c>
      <c r="K319" s="40">
        <f t="shared" si="38"/>
        <v>0.0039873798928945405</v>
      </c>
      <c r="L319" s="46">
        <f t="shared" si="39"/>
        <v>207848.1318449549</v>
      </c>
      <c r="M319" s="47">
        <f t="shared" si="40"/>
        <v>69541.10074857266</v>
      </c>
      <c r="N319" s="48">
        <f t="shared" si="36"/>
        <v>277389.2325935276</v>
      </c>
      <c r="P319" s="45"/>
    </row>
    <row r="320" spans="1:16" s="14" customFormat="1" ht="12.75">
      <c r="A320" s="49" t="s">
        <v>480</v>
      </c>
      <c r="B320" s="34" t="s">
        <v>56</v>
      </c>
      <c r="C320" s="35">
        <v>708</v>
      </c>
      <c r="D320" s="36">
        <v>745665.0000000005</v>
      </c>
      <c r="E320" s="37">
        <v>44900</v>
      </c>
      <c r="F320" s="38">
        <f t="shared" si="41"/>
        <v>11757.924721603571</v>
      </c>
      <c r="G320" s="39">
        <f t="shared" si="37"/>
        <v>0.0005402080024472161</v>
      </c>
      <c r="H320" s="40">
        <f t="shared" si="42"/>
        <v>16.607238307349675</v>
      </c>
      <c r="I320" s="40">
        <f t="shared" si="43"/>
        <v>4677.92472160357</v>
      </c>
      <c r="J320" s="40">
        <f t="shared" si="44"/>
        <v>4677.92472160357</v>
      </c>
      <c r="K320" s="40">
        <f t="shared" si="38"/>
        <v>0.000544466755448469</v>
      </c>
      <c r="L320" s="46">
        <f t="shared" si="39"/>
        <v>29042.23002899887</v>
      </c>
      <c r="M320" s="47">
        <f t="shared" si="40"/>
        <v>9495.663446154582</v>
      </c>
      <c r="N320" s="48">
        <f t="shared" si="36"/>
        <v>38537.893475153454</v>
      </c>
      <c r="P320" s="45"/>
    </row>
    <row r="321" spans="1:16" s="14" customFormat="1" ht="12.75">
      <c r="A321" s="33" t="s">
        <v>484</v>
      </c>
      <c r="B321" s="34" t="s">
        <v>169</v>
      </c>
      <c r="C321" s="35">
        <v>6293</v>
      </c>
      <c r="D321" s="36">
        <v>7719937</v>
      </c>
      <c r="E321" s="37">
        <v>511500</v>
      </c>
      <c r="F321" s="38">
        <f t="shared" si="41"/>
        <v>94978.61884848485</v>
      </c>
      <c r="G321" s="39">
        <f t="shared" si="37"/>
        <v>0.004363713085274625</v>
      </c>
      <c r="H321" s="40">
        <f t="shared" si="42"/>
        <v>15.092740957966765</v>
      </c>
      <c r="I321" s="40">
        <f t="shared" si="43"/>
        <v>32048.61884848485</v>
      </c>
      <c r="J321" s="40">
        <f t="shared" si="44"/>
        <v>32048.61884848485</v>
      </c>
      <c r="K321" s="40">
        <f t="shared" si="38"/>
        <v>0.003730159966117972</v>
      </c>
      <c r="L321" s="46">
        <f t="shared" si="39"/>
        <v>234598.4484290957</v>
      </c>
      <c r="M321" s="47">
        <f t="shared" si="40"/>
        <v>65055.10811105526</v>
      </c>
      <c r="N321" s="48">
        <f t="shared" si="36"/>
        <v>299653.55654015095</v>
      </c>
      <c r="P321" s="45"/>
    </row>
    <row r="322" spans="1:16" s="14" customFormat="1" ht="12.75">
      <c r="A322" s="33" t="s">
        <v>494</v>
      </c>
      <c r="B322" s="34" t="s">
        <v>454</v>
      </c>
      <c r="C322" s="35">
        <v>848</v>
      </c>
      <c r="D322" s="36">
        <v>10835573</v>
      </c>
      <c r="E322" s="37">
        <v>1342100</v>
      </c>
      <c r="F322" s="38">
        <f t="shared" si="41"/>
        <v>6846.40928693838</v>
      </c>
      <c r="G322" s="39">
        <f t="shared" si="37"/>
        <v>0.0003145525398744553</v>
      </c>
      <c r="H322" s="40">
        <f t="shared" si="42"/>
        <v>8.073595857238656</v>
      </c>
      <c r="I322" s="40">
        <f t="shared" si="43"/>
        <v>-1633.5907130616197</v>
      </c>
      <c r="J322" s="40">
        <f t="shared" si="44"/>
        <v>0</v>
      </c>
      <c r="K322" s="40">
        <f t="shared" si="38"/>
        <v>0</v>
      </c>
      <c r="L322" s="46">
        <f t="shared" si="39"/>
        <v>16910.721755056536</v>
      </c>
      <c r="M322" s="47">
        <f t="shared" si="40"/>
        <v>0</v>
      </c>
      <c r="N322" s="48">
        <f t="shared" si="36"/>
        <v>16910.721755056536</v>
      </c>
      <c r="P322" s="45"/>
    </row>
    <row r="323" spans="1:16" s="14" customFormat="1" ht="12.75">
      <c r="A323" s="33" t="s">
        <v>494</v>
      </c>
      <c r="B323" s="34" t="s">
        <v>455</v>
      </c>
      <c r="C323" s="35">
        <v>8679</v>
      </c>
      <c r="D323" s="36">
        <v>24131793.62</v>
      </c>
      <c r="E323" s="37">
        <v>1669300</v>
      </c>
      <c r="F323" s="38">
        <f t="shared" si="41"/>
        <v>125465.66634396455</v>
      </c>
      <c r="G323" s="39">
        <f t="shared" si="37"/>
        <v>0.0057644149453389545</v>
      </c>
      <c r="H323" s="40">
        <f t="shared" si="42"/>
        <v>14.456235320194095</v>
      </c>
      <c r="I323" s="40">
        <f t="shared" si="43"/>
        <v>38675.66634396455</v>
      </c>
      <c r="J323" s="40">
        <f t="shared" si="44"/>
        <v>38675.66634396455</v>
      </c>
      <c r="K323" s="40">
        <f t="shared" si="38"/>
        <v>0.004501486411668352</v>
      </c>
      <c r="L323" s="46">
        <f t="shared" si="39"/>
        <v>309901.8601478247</v>
      </c>
      <c r="M323" s="47">
        <f t="shared" si="40"/>
        <v>78507.27256512226</v>
      </c>
      <c r="N323" s="48">
        <f t="shared" si="36"/>
        <v>388409.132712947</v>
      </c>
      <c r="P323" s="45"/>
    </row>
    <row r="324" spans="1:16" s="14" customFormat="1" ht="12.75">
      <c r="A324" s="33" t="s">
        <v>488</v>
      </c>
      <c r="B324" s="34" t="s">
        <v>294</v>
      </c>
      <c r="C324" s="35">
        <v>7608</v>
      </c>
      <c r="D324" s="36">
        <v>9193238</v>
      </c>
      <c r="E324" s="37">
        <v>447900</v>
      </c>
      <c r="F324" s="38">
        <f t="shared" si="41"/>
        <v>156155.7372270596</v>
      </c>
      <c r="G324" s="39">
        <f t="shared" si="37"/>
        <v>0.007174444544887128</v>
      </c>
      <c r="H324" s="40">
        <f t="shared" si="42"/>
        <v>20.52520205402992</v>
      </c>
      <c r="I324" s="40">
        <f t="shared" si="43"/>
        <v>80075.73722705962</v>
      </c>
      <c r="J324" s="40">
        <f t="shared" si="44"/>
        <v>80075.73722705962</v>
      </c>
      <c r="K324" s="40">
        <f t="shared" si="38"/>
        <v>0.009320068071385287</v>
      </c>
      <c r="L324" s="46">
        <f t="shared" si="39"/>
        <v>385706.7423270302</v>
      </c>
      <c r="M324" s="47">
        <f t="shared" si="40"/>
        <v>162544.7813213672</v>
      </c>
      <c r="N324" s="48">
        <f t="shared" si="36"/>
        <v>548251.5236483974</v>
      </c>
      <c r="P324" s="45"/>
    </row>
    <row r="325" spans="1:16" s="14" customFormat="1" ht="12.75">
      <c r="A325" s="49" t="s">
        <v>480</v>
      </c>
      <c r="B325" s="34" t="s">
        <v>57</v>
      </c>
      <c r="C325" s="35">
        <v>142</v>
      </c>
      <c r="D325" s="36">
        <v>635901</v>
      </c>
      <c r="E325" s="37">
        <v>48000</v>
      </c>
      <c r="F325" s="38">
        <f t="shared" si="41"/>
        <v>1881.207125</v>
      </c>
      <c r="G325" s="39">
        <f t="shared" si="37"/>
        <v>8.64304855871813E-05</v>
      </c>
      <c r="H325" s="40">
        <f t="shared" si="42"/>
        <v>13.2479375</v>
      </c>
      <c r="I325" s="40">
        <f t="shared" si="43"/>
        <v>461.20712500000013</v>
      </c>
      <c r="J325" s="40">
        <f t="shared" si="44"/>
        <v>461.20712500000013</v>
      </c>
      <c r="K325" s="40">
        <f t="shared" si="38"/>
        <v>5.3680202628909895E-05</v>
      </c>
      <c r="L325" s="46">
        <f t="shared" si="39"/>
        <v>4646.606552605183</v>
      </c>
      <c r="M325" s="47">
        <f t="shared" si="40"/>
        <v>936.1988271729366</v>
      </c>
      <c r="N325" s="48">
        <f t="shared" si="36"/>
        <v>5582.80537977812</v>
      </c>
      <c r="P325" s="45"/>
    </row>
    <row r="326" spans="1:16" s="14" customFormat="1" ht="12.75">
      <c r="A326" s="33" t="s">
        <v>483</v>
      </c>
      <c r="B326" s="34" t="s">
        <v>138</v>
      </c>
      <c r="C326" s="35">
        <v>2202</v>
      </c>
      <c r="D326" s="36">
        <v>2765150.02</v>
      </c>
      <c r="E326" s="37">
        <v>227200</v>
      </c>
      <c r="F326" s="38">
        <f t="shared" si="41"/>
        <v>26799.561373415494</v>
      </c>
      <c r="G326" s="39">
        <f t="shared" si="37"/>
        <v>0.0012312833989653153</v>
      </c>
      <c r="H326" s="40">
        <f t="shared" si="42"/>
        <v>12.170554665492958</v>
      </c>
      <c r="I326" s="40">
        <f t="shared" si="43"/>
        <v>4779.561373415493</v>
      </c>
      <c r="J326" s="40">
        <f t="shared" si="44"/>
        <v>4779.561373415493</v>
      </c>
      <c r="K326" s="40">
        <f t="shared" si="38"/>
        <v>0.0005562963126431633</v>
      </c>
      <c r="L326" s="46">
        <f t="shared" si="39"/>
        <v>66195.2720834274</v>
      </c>
      <c r="M326" s="47">
        <f t="shared" si="40"/>
        <v>9701.974470131296</v>
      </c>
      <c r="N326" s="48">
        <f aca="true" t="shared" si="45" ref="N326:N388">L326+M326</f>
        <v>75897.24655355868</v>
      </c>
      <c r="P326" s="45"/>
    </row>
    <row r="327" spans="1:16" s="14" customFormat="1" ht="12.75">
      <c r="A327" s="33" t="s">
        <v>488</v>
      </c>
      <c r="B327" s="34" t="s">
        <v>295</v>
      </c>
      <c r="C327" s="35">
        <v>10126</v>
      </c>
      <c r="D327" s="36">
        <v>11031149.955</v>
      </c>
      <c r="E327" s="37">
        <v>456800</v>
      </c>
      <c r="F327" s="38">
        <f t="shared" si="41"/>
        <v>244530.26366972417</v>
      </c>
      <c r="G327" s="39">
        <f aca="true" t="shared" si="46" ref="G327:G390">F327/$F$498</f>
        <v>0.011234738136416393</v>
      </c>
      <c r="H327" s="40">
        <f t="shared" si="42"/>
        <v>24.148752090630474</v>
      </c>
      <c r="I327" s="40">
        <f t="shared" si="43"/>
        <v>143270.26366972417</v>
      </c>
      <c r="J327" s="40">
        <f t="shared" si="44"/>
        <v>143270.26366972417</v>
      </c>
      <c r="K327" s="40">
        <f aca="true" t="shared" si="47" ref="K327:K390">J327/$J$498</f>
        <v>0.016675320843077043</v>
      </c>
      <c r="L327" s="46">
        <f aca="true" t="shared" si="48" ref="L327:L388">$B$505*G327</f>
        <v>603992.9949117185</v>
      </c>
      <c r="M327" s="47">
        <f aca="true" t="shared" si="49" ref="M327:M388">$G$505*K327</f>
        <v>290822.5947644523</v>
      </c>
      <c r="N327" s="48">
        <f t="shared" si="45"/>
        <v>894815.5896761708</v>
      </c>
      <c r="P327" s="45"/>
    </row>
    <row r="328" spans="1:16" s="14" customFormat="1" ht="12.75">
      <c r="A328" s="33" t="s">
        <v>488</v>
      </c>
      <c r="B328" s="34" t="s">
        <v>296</v>
      </c>
      <c r="C328" s="35">
        <v>3677</v>
      </c>
      <c r="D328" s="36">
        <v>5389521</v>
      </c>
      <c r="E328" s="37">
        <v>361850</v>
      </c>
      <c r="F328" s="38">
        <f aca="true" t="shared" si="50" ref="F328:F390">(C328*D328)/E328</f>
        <v>54766.52954815531</v>
      </c>
      <c r="G328" s="39">
        <f t="shared" si="46"/>
        <v>0.0025162023255529487</v>
      </c>
      <c r="H328" s="40">
        <f aca="true" t="shared" si="51" ref="H328:H390">D328/E328</f>
        <v>14.89435125051817</v>
      </c>
      <c r="I328" s="40">
        <f aca="true" t="shared" si="52" ref="I328:I390">(H328-10)*C328</f>
        <v>17996.52954815531</v>
      </c>
      <c r="J328" s="40">
        <f aca="true" t="shared" si="53" ref="J328:J390">IF(I328&gt;0,I328,0)</f>
        <v>17996.52954815531</v>
      </c>
      <c r="K328" s="40">
        <f t="shared" si="47"/>
        <v>0.002094627989023676</v>
      </c>
      <c r="L328" s="46">
        <f t="shared" si="48"/>
        <v>135274.05445155533</v>
      </c>
      <c r="M328" s="47">
        <f t="shared" si="49"/>
        <v>36530.94009804401</v>
      </c>
      <c r="N328" s="48">
        <f t="shared" si="45"/>
        <v>171804.99454959936</v>
      </c>
      <c r="P328" s="45"/>
    </row>
    <row r="329" spans="1:16" s="14" customFormat="1" ht="12.75">
      <c r="A329" s="33" t="s">
        <v>483</v>
      </c>
      <c r="B329" s="34" t="s">
        <v>139</v>
      </c>
      <c r="C329" s="35">
        <v>61</v>
      </c>
      <c r="D329" s="36">
        <v>103113</v>
      </c>
      <c r="E329" s="37">
        <v>14850</v>
      </c>
      <c r="F329" s="38">
        <f t="shared" si="50"/>
        <v>423.5618181818182</v>
      </c>
      <c r="G329" s="39">
        <f t="shared" si="46"/>
        <v>1.946019294480609E-05</v>
      </c>
      <c r="H329" s="40">
        <f t="shared" si="51"/>
        <v>6.943636363636363</v>
      </c>
      <c r="I329" s="40">
        <f t="shared" si="52"/>
        <v>-186.43818181818185</v>
      </c>
      <c r="J329" s="40">
        <f t="shared" si="53"/>
        <v>0</v>
      </c>
      <c r="K329" s="40">
        <f t="shared" si="47"/>
        <v>0</v>
      </c>
      <c r="L329" s="46">
        <f t="shared" si="48"/>
        <v>1046.203309376155</v>
      </c>
      <c r="M329" s="47">
        <f t="shared" si="49"/>
        <v>0</v>
      </c>
      <c r="N329" s="48">
        <f t="shared" si="45"/>
        <v>1046.203309376155</v>
      </c>
      <c r="P329" s="45"/>
    </row>
    <row r="330" spans="1:16" s="14" customFormat="1" ht="12.75">
      <c r="A330" s="33" t="s">
        <v>483</v>
      </c>
      <c r="B330" s="34" t="s">
        <v>140</v>
      </c>
      <c r="C330" s="35">
        <v>681</v>
      </c>
      <c r="D330" s="36">
        <v>1394108.16</v>
      </c>
      <c r="E330" s="37">
        <v>156700</v>
      </c>
      <c r="F330" s="38">
        <f t="shared" si="50"/>
        <v>6058.6321439693675</v>
      </c>
      <c r="G330" s="39">
        <f t="shared" si="46"/>
        <v>0.0002783587789129694</v>
      </c>
      <c r="H330" s="40">
        <f t="shared" si="51"/>
        <v>8.896669814932993</v>
      </c>
      <c r="I330" s="40">
        <f t="shared" si="52"/>
        <v>-751.3678560306316</v>
      </c>
      <c r="J330" s="40">
        <f t="shared" si="53"/>
        <v>0</v>
      </c>
      <c r="K330" s="40">
        <f t="shared" si="47"/>
        <v>0</v>
      </c>
      <c r="L330" s="46">
        <f t="shared" si="48"/>
        <v>14964.901762208909</v>
      </c>
      <c r="M330" s="47">
        <f t="shared" si="49"/>
        <v>0</v>
      </c>
      <c r="N330" s="48">
        <f t="shared" si="45"/>
        <v>14964.901762208909</v>
      </c>
      <c r="P330" s="45"/>
    </row>
    <row r="331" spans="1:16" s="14" customFormat="1" ht="12.75">
      <c r="A331" s="33" t="s">
        <v>487</v>
      </c>
      <c r="B331" s="34" t="s">
        <v>237</v>
      </c>
      <c r="C331" s="35">
        <v>1771</v>
      </c>
      <c r="D331" s="36">
        <v>3671630.03</v>
      </c>
      <c r="E331" s="37">
        <v>291600</v>
      </c>
      <c r="F331" s="38">
        <f t="shared" si="50"/>
        <v>22299.23451004801</v>
      </c>
      <c r="G331" s="39">
        <f t="shared" si="46"/>
        <v>0.0010245196508735744</v>
      </c>
      <c r="H331" s="40">
        <f t="shared" si="51"/>
        <v>12.591323834019203</v>
      </c>
      <c r="I331" s="40">
        <f t="shared" si="52"/>
        <v>4589.234510048009</v>
      </c>
      <c r="J331" s="40">
        <f t="shared" si="53"/>
        <v>4589.234510048009</v>
      </c>
      <c r="K331" s="40">
        <f t="shared" si="47"/>
        <v>0.0005341440430066276</v>
      </c>
      <c r="L331" s="46">
        <f t="shared" si="48"/>
        <v>55079.40503492869</v>
      </c>
      <c r="M331" s="47">
        <f t="shared" si="49"/>
        <v>9315.632246419678</v>
      </c>
      <c r="N331" s="48">
        <f t="shared" si="45"/>
        <v>64395.03728134837</v>
      </c>
      <c r="P331" s="45"/>
    </row>
    <row r="332" spans="1:16" s="14" customFormat="1" ht="12.75">
      <c r="A332" s="33" t="s">
        <v>485</v>
      </c>
      <c r="B332" s="34" t="s">
        <v>191</v>
      </c>
      <c r="C332" s="35">
        <v>1552</v>
      </c>
      <c r="D332" s="36">
        <v>3742770</v>
      </c>
      <c r="E332" s="37">
        <v>346400</v>
      </c>
      <c r="F332" s="38">
        <f t="shared" si="50"/>
        <v>16768.99260969977</v>
      </c>
      <c r="G332" s="39">
        <f t="shared" si="46"/>
        <v>0.0007704373191039269</v>
      </c>
      <c r="H332" s="40">
        <f t="shared" si="51"/>
        <v>10.804763279445728</v>
      </c>
      <c r="I332" s="40">
        <f t="shared" si="52"/>
        <v>1248.9926096997701</v>
      </c>
      <c r="J332" s="40">
        <f t="shared" si="53"/>
        <v>1248.9926096997701</v>
      </c>
      <c r="K332" s="40">
        <f t="shared" si="47"/>
        <v>0.0001453710767601316</v>
      </c>
      <c r="L332" s="46">
        <f t="shared" si="48"/>
        <v>41419.634183460184</v>
      </c>
      <c r="M332" s="47">
        <f t="shared" si="49"/>
        <v>2535.3151609455076</v>
      </c>
      <c r="N332" s="48">
        <f t="shared" si="45"/>
        <v>43954.94934440569</v>
      </c>
      <c r="P332" s="45"/>
    </row>
    <row r="333" spans="1:16" s="14" customFormat="1" ht="12.75">
      <c r="A333" s="33" t="s">
        <v>487</v>
      </c>
      <c r="B333" s="34" t="s">
        <v>238</v>
      </c>
      <c r="C333" s="35">
        <v>4044</v>
      </c>
      <c r="D333" s="36">
        <v>5294472.46</v>
      </c>
      <c r="E333" s="37">
        <v>424700</v>
      </c>
      <c r="F333" s="38">
        <f t="shared" si="50"/>
        <v>50414.04904224159</v>
      </c>
      <c r="G333" s="39">
        <f t="shared" si="46"/>
        <v>0.0023162312545126646</v>
      </c>
      <c r="H333" s="40">
        <f t="shared" si="51"/>
        <v>12.46638205792324</v>
      </c>
      <c r="I333" s="40">
        <f t="shared" si="52"/>
        <v>9974.049042241586</v>
      </c>
      <c r="J333" s="40">
        <f t="shared" si="53"/>
        <v>9974.049042241586</v>
      </c>
      <c r="K333" s="40">
        <f t="shared" si="47"/>
        <v>0.0011608861715183018</v>
      </c>
      <c r="L333" s="46">
        <f t="shared" si="48"/>
        <v>124523.36986712126</v>
      </c>
      <c r="M333" s="47">
        <f t="shared" si="49"/>
        <v>20246.2028649534</v>
      </c>
      <c r="N333" s="48">
        <f t="shared" si="45"/>
        <v>144769.57273207465</v>
      </c>
      <c r="P333" s="45"/>
    </row>
    <row r="334" spans="1:16" s="14" customFormat="1" ht="12.75">
      <c r="A334" s="33" t="s">
        <v>492</v>
      </c>
      <c r="B334" s="34" t="s">
        <v>384</v>
      </c>
      <c r="C334" s="35">
        <v>1536</v>
      </c>
      <c r="D334" s="36">
        <v>2280923</v>
      </c>
      <c r="E334" s="37">
        <v>165650</v>
      </c>
      <c r="F334" s="38">
        <f t="shared" si="50"/>
        <v>21150.001376396016</v>
      </c>
      <c r="G334" s="39">
        <f t="shared" si="46"/>
        <v>0.0009717190971895031</v>
      </c>
      <c r="H334" s="40">
        <f t="shared" si="51"/>
        <v>13.769532146091157</v>
      </c>
      <c r="I334" s="40">
        <f t="shared" si="52"/>
        <v>5790.001376396017</v>
      </c>
      <c r="J334" s="40">
        <f t="shared" si="53"/>
        <v>5790.001376396017</v>
      </c>
      <c r="K334" s="40">
        <f t="shared" si="47"/>
        <v>0.0006739020935693595</v>
      </c>
      <c r="L334" s="46">
        <f t="shared" si="48"/>
        <v>52240.78395044904</v>
      </c>
      <c r="M334" s="47">
        <f t="shared" si="49"/>
        <v>11753.05454769728</v>
      </c>
      <c r="N334" s="48">
        <f t="shared" si="45"/>
        <v>63993.83849814632</v>
      </c>
      <c r="P334" s="45"/>
    </row>
    <row r="335" spans="1:16" s="14" customFormat="1" ht="12.75">
      <c r="A335" s="33" t="s">
        <v>491</v>
      </c>
      <c r="B335" s="34" t="s">
        <v>360</v>
      </c>
      <c r="C335" s="35">
        <v>1946</v>
      </c>
      <c r="D335" s="36">
        <v>1948461.2</v>
      </c>
      <c r="E335" s="37">
        <v>121950</v>
      </c>
      <c r="F335" s="38">
        <f t="shared" si="50"/>
        <v>31092.295983599834</v>
      </c>
      <c r="G335" s="39">
        <f t="shared" si="46"/>
        <v>0.0014285094948717572</v>
      </c>
      <c r="H335" s="40">
        <f t="shared" si="51"/>
        <v>15.977541615416154</v>
      </c>
      <c r="I335" s="40">
        <f t="shared" si="52"/>
        <v>11632.295983599835</v>
      </c>
      <c r="J335" s="40">
        <f t="shared" si="53"/>
        <v>11632.295983599835</v>
      </c>
      <c r="K335" s="40">
        <f t="shared" si="47"/>
        <v>0.0013538906308940776</v>
      </c>
      <c r="L335" s="46">
        <f t="shared" si="48"/>
        <v>76798.38351289192</v>
      </c>
      <c r="M335" s="47">
        <f t="shared" si="49"/>
        <v>23612.25849920385</v>
      </c>
      <c r="N335" s="48">
        <f t="shared" si="45"/>
        <v>100410.64201209576</v>
      </c>
      <c r="P335" s="45"/>
    </row>
    <row r="336" spans="1:16" s="14" customFormat="1" ht="12.75">
      <c r="A336" s="33" t="s">
        <v>487</v>
      </c>
      <c r="B336" s="34" t="s">
        <v>239</v>
      </c>
      <c r="C336" s="35">
        <v>5137</v>
      </c>
      <c r="D336" s="36">
        <v>5414761.28</v>
      </c>
      <c r="E336" s="37">
        <v>340350</v>
      </c>
      <c r="F336" s="38">
        <f t="shared" si="50"/>
        <v>81726.54236920817</v>
      </c>
      <c r="G336" s="39">
        <f t="shared" si="46"/>
        <v>0.0037548575318797016</v>
      </c>
      <c r="H336" s="40">
        <f t="shared" si="51"/>
        <v>15.909391156162775</v>
      </c>
      <c r="I336" s="40">
        <f t="shared" si="52"/>
        <v>30356.54236920817</v>
      </c>
      <c r="J336" s="40">
        <f t="shared" si="53"/>
        <v>30356.54236920817</v>
      </c>
      <c r="K336" s="40">
        <f t="shared" si="47"/>
        <v>0.003533218064426439</v>
      </c>
      <c r="L336" s="46">
        <f t="shared" si="48"/>
        <v>201865.643739005</v>
      </c>
      <c r="M336" s="47">
        <f t="shared" si="49"/>
        <v>61620.3823023728</v>
      </c>
      <c r="N336" s="48">
        <f t="shared" si="45"/>
        <v>263486.0260413778</v>
      </c>
      <c r="P336" s="45"/>
    </row>
    <row r="337" spans="1:16" s="14" customFormat="1" ht="12.75">
      <c r="A337" s="33" t="s">
        <v>489</v>
      </c>
      <c r="B337" s="34" t="s">
        <v>322</v>
      </c>
      <c r="C337" s="35">
        <v>854</v>
      </c>
      <c r="D337" s="36">
        <v>900782.65</v>
      </c>
      <c r="E337" s="37">
        <v>70450</v>
      </c>
      <c r="F337" s="38">
        <f t="shared" si="50"/>
        <v>10919.352492547907</v>
      </c>
      <c r="G337" s="39">
        <f t="shared" si="46"/>
        <v>0.0005016805038033832</v>
      </c>
      <c r="H337" s="40">
        <f t="shared" si="51"/>
        <v>12.786127040454224</v>
      </c>
      <c r="I337" s="40">
        <f t="shared" si="52"/>
        <v>2379.352492547907</v>
      </c>
      <c r="J337" s="40">
        <f t="shared" si="53"/>
        <v>2379.352492547907</v>
      </c>
      <c r="K337" s="40">
        <f t="shared" si="47"/>
        <v>0.00027693441189915145</v>
      </c>
      <c r="L337" s="46">
        <f t="shared" si="48"/>
        <v>26970.945499730045</v>
      </c>
      <c r="M337" s="47">
        <f t="shared" si="49"/>
        <v>4829.819168457888</v>
      </c>
      <c r="N337" s="48">
        <f t="shared" si="45"/>
        <v>31800.764668187934</v>
      </c>
      <c r="P337" s="45"/>
    </row>
    <row r="338" spans="1:16" s="14" customFormat="1" ht="12.75">
      <c r="A338" s="33" t="s">
        <v>494</v>
      </c>
      <c r="B338" s="34" t="s">
        <v>456</v>
      </c>
      <c r="C338" s="35">
        <v>1952</v>
      </c>
      <c r="D338" s="36">
        <v>2936834</v>
      </c>
      <c r="E338" s="37">
        <v>189350</v>
      </c>
      <c r="F338" s="38">
        <f t="shared" si="50"/>
        <v>30275.67978875099</v>
      </c>
      <c r="G338" s="39">
        <f t="shared" si="46"/>
        <v>0.0013909907478283439</v>
      </c>
      <c r="H338" s="40">
        <f t="shared" si="51"/>
        <v>15.510081858991287</v>
      </c>
      <c r="I338" s="40">
        <f t="shared" si="52"/>
        <v>10755.679788750991</v>
      </c>
      <c r="J338" s="40">
        <f t="shared" si="53"/>
        <v>10755.679788750991</v>
      </c>
      <c r="K338" s="40">
        <f t="shared" si="47"/>
        <v>0.001251860691596696</v>
      </c>
      <c r="L338" s="46">
        <f t="shared" si="48"/>
        <v>74781.33067935657</v>
      </c>
      <c r="M338" s="47">
        <f t="shared" si="49"/>
        <v>21832.825769281713</v>
      </c>
      <c r="N338" s="48">
        <f t="shared" si="45"/>
        <v>96614.15644863828</v>
      </c>
      <c r="P338" s="45"/>
    </row>
    <row r="339" spans="1:16" s="14" customFormat="1" ht="12.75">
      <c r="A339" s="33" t="s">
        <v>488</v>
      </c>
      <c r="B339" s="34" t="s">
        <v>297</v>
      </c>
      <c r="C339" s="35">
        <v>360</v>
      </c>
      <c r="D339" s="36">
        <v>427563.47</v>
      </c>
      <c r="E339" s="37">
        <v>20200</v>
      </c>
      <c r="F339" s="38">
        <f t="shared" si="50"/>
        <v>7619.943029702969</v>
      </c>
      <c r="G339" s="39">
        <f t="shared" si="46"/>
        <v>0.000350091899744365</v>
      </c>
      <c r="H339" s="40">
        <f t="shared" si="51"/>
        <v>21.166508415841584</v>
      </c>
      <c r="I339" s="40">
        <f t="shared" si="52"/>
        <v>4019.9430297029703</v>
      </c>
      <c r="J339" s="40">
        <f t="shared" si="53"/>
        <v>4019.9430297029703</v>
      </c>
      <c r="K339" s="40">
        <f t="shared" si="47"/>
        <v>0.00046788383069999045</v>
      </c>
      <c r="L339" s="46">
        <f t="shared" si="48"/>
        <v>18821.360360463237</v>
      </c>
      <c r="M339" s="47">
        <f t="shared" si="49"/>
        <v>8160.034278980276</v>
      </c>
      <c r="N339" s="48">
        <f t="shared" si="45"/>
        <v>26981.39463944351</v>
      </c>
      <c r="P339" s="45"/>
    </row>
    <row r="340" spans="1:16" s="14" customFormat="1" ht="12.75">
      <c r="A340" s="33" t="s">
        <v>488</v>
      </c>
      <c r="B340" s="34" t="s">
        <v>298</v>
      </c>
      <c r="C340" s="35">
        <v>957</v>
      </c>
      <c r="D340" s="36">
        <v>906824.67</v>
      </c>
      <c r="E340" s="37">
        <v>40350</v>
      </c>
      <c r="F340" s="38">
        <f t="shared" si="50"/>
        <v>21507.588827509295</v>
      </c>
      <c r="G340" s="39">
        <f t="shared" si="46"/>
        <v>0.000988148153101995</v>
      </c>
      <c r="H340" s="40">
        <f t="shared" si="51"/>
        <v>22.473969516728626</v>
      </c>
      <c r="I340" s="40">
        <f t="shared" si="52"/>
        <v>11937.588827509295</v>
      </c>
      <c r="J340" s="40">
        <f t="shared" si="53"/>
        <v>11937.588827509295</v>
      </c>
      <c r="K340" s="40">
        <f t="shared" si="47"/>
        <v>0.0013894238671211111</v>
      </c>
      <c r="L340" s="46">
        <f t="shared" si="48"/>
        <v>53124.029698028455</v>
      </c>
      <c r="M340" s="47">
        <f t="shared" si="49"/>
        <v>24231.968791867537</v>
      </c>
      <c r="N340" s="48">
        <f t="shared" si="45"/>
        <v>77355.998489896</v>
      </c>
      <c r="P340" s="45"/>
    </row>
    <row r="341" spans="1:16" s="14" customFormat="1" ht="12.75">
      <c r="A341" s="33" t="s">
        <v>493</v>
      </c>
      <c r="B341" s="34" t="s">
        <v>422</v>
      </c>
      <c r="C341" s="35">
        <v>782</v>
      </c>
      <c r="D341" s="36">
        <v>1439390.61</v>
      </c>
      <c r="E341" s="37">
        <v>72150</v>
      </c>
      <c r="F341" s="38">
        <f t="shared" si="50"/>
        <v>15600.879515176715</v>
      </c>
      <c r="G341" s="39">
        <f t="shared" si="46"/>
        <v>0.0007167693414322111</v>
      </c>
      <c r="H341" s="40">
        <f t="shared" si="51"/>
        <v>19.949973804573805</v>
      </c>
      <c r="I341" s="40">
        <f t="shared" si="52"/>
        <v>7780.879515176715</v>
      </c>
      <c r="J341" s="40">
        <f t="shared" si="53"/>
        <v>7780.879515176715</v>
      </c>
      <c r="K341" s="40">
        <f t="shared" si="47"/>
        <v>0.0009056217182373757</v>
      </c>
      <c r="L341" s="46">
        <f t="shared" si="48"/>
        <v>38534.37934518992</v>
      </c>
      <c r="M341" s="47">
        <f t="shared" si="49"/>
        <v>15794.314271450958</v>
      </c>
      <c r="N341" s="48">
        <f t="shared" si="45"/>
        <v>54328.69361664088</v>
      </c>
      <c r="P341" s="45"/>
    </row>
    <row r="342" spans="1:16" s="14" customFormat="1" ht="12.75">
      <c r="A342" s="33" t="s">
        <v>483</v>
      </c>
      <c r="B342" s="34" t="s">
        <v>141</v>
      </c>
      <c r="C342" s="35">
        <v>1216</v>
      </c>
      <c r="D342" s="36">
        <v>2135758.08</v>
      </c>
      <c r="E342" s="37">
        <v>202850</v>
      </c>
      <c r="F342" s="38">
        <f t="shared" si="50"/>
        <v>12802.966848804537</v>
      </c>
      <c r="G342" s="39">
        <f t="shared" si="46"/>
        <v>0.0005882215876142616</v>
      </c>
      <c r="H342" s="40">
        <f t="shared" si="51"/>
        <v>10.528755632240573</v>
      </c>
      <c r="I342" s="40">
        <f t="shared" si="52"/>
        <v>642.9668488045369</v>
      </c>
      <c r="J342" s="40">
        <f t="shared" si="53"/>
        <v>642.9668488045369</v>
      </c>
      <c r="K342" s="40">
        <f t="shared" si="47"/>
        <v>7.483533721969105E-05</v>
      </c>
      <c r="L342" s="46">
        <f t="shared" si="48"/>
        <v>31623.49794547057</v>
      </c>
      <c r="M342" s="47">
        <f t="shared" si="49"/>
        <v>1305.1507167455102</v>
      </c>
      <c r="N342" s="48">
        <f t="shared" si="45"/>
        <v>32928.64866221608</v>
      </c>
      <c r="P342" s="45"/>
    </row>
    <row r="343" spans="1:16" s="14" customFormat="1" ht="12.75">
      <c r="A343" s="33" t="s">
        <v>488</v>
      </c>
      <c r="B343" s="34" t="s">
        <v>308</v>
      </c>
      <c r="C343" s="35">
        <v>633</v>
      </c>
      <c r="D343" s="36">
        <v>141564</v>
      </c>
      <c r="E343" s="37">
        <v>9400</v>
      </c>
      <c r="F343" s="38">
        <f t="shared" si="50"/>
        <v>9532.98</v>
      </c>
      <c r="G343" s="39">
        <f t="shared" si="46"/>
        <v>0.0004379847809118242</v>
      </c>
      <c r="H343" s="40">
        <f t="shared" si="51"/>
        <v>15.06</v>
      </c>
      <c r="I343" s="40">
        <f t="shared" si="52"/>
        <v>3202.9800000000005</v>
      </c>
      <c r="J343" s="40">
        <f t="shared" si="53"/>
        <v>3202.9800000000005</v>
      </c>
      <c r="K343" s="40">
        <f t="shared" si="47"/>
        <v>0.00037279696278834764</v>
      </c>
      <c r="L343" s="46">
        <f t="shared" si="48"/>
        <v>23546.58705316894</v>
      </c>
      <c r="M343" s="47">
        <f t="shared" si="49"/>
        <v>6501.690795558226</v>
      </c>
      <c r="N343" s="48">
        <f t="shared" si="45"/>
        <v>30048.277848727164</v>
      </c>
      <c r="P343" s="45"/>
    </row>
    <row r="344" spans="1:16" s="14" customFormat="1" ht="12.75">
      <c r="A344" s="49" t="s">
        <v>480</v>
      </c>
      <c r="B344" s="34" t="s">
        <v>58</v>
      </c>
      <c r="C344" s="35">
        <v>349</v>
      </c>
      <c r="D344" s="36">
        <v>374736.6</v>
      </c>
      <c r="E344" s="37">
        <v>23400</v>
      </c>
      <c r="F344" s="38">
        <f t="shared" si="50"/>
        <v>5589.020230769231</v>
      </c>
      <c r="G344" s="39">
        <f t="shared" si="46"/>
        <v>0.00025678285292586524</v>
      </c>
      <c r="H344" s="40">
        <f t="shared" si="51"/>
        <v>16.014384615384614</v>
      </c>
      <c r="I344" s="40">
        <f t="shared" si="52"/>
        <v>2099.0202307692302</v>
      </c>
      <c r="J344" s="40">
        <f t="shared" si="53"/>
        <v>2099.0202307692302</v>
      </c>
      <c r="K344" s="40">
        <f t="shared" si="47"/>
        <v>0.00024430635435190526</v>
      </c>
      <c r="L344" s="46">
        <f t="shared" si="48"/>
        <v>13804.954107291745</v>
      </c>
      <c r="M344" s="47">
        <f t="shared" si="49"/>
        <v>4260.776062942262</v>
      </c>
      <c r="N344" s="48">
        <f t="shared" si="45"/>
        <v>18065.73017023401</v>
      </c>
      <c r="P344" s="45"/>
    </row>
    <row r="345" spans="1:16" s="14" customFormat="1" ht="12.75">
      <c r="A345" s="33" t="s">
        <v>493</v>
      </c>
      <c r="B345" s="34" t="s">
        <v>423</v>
      </c>
      <c r="C345" s="35">
        <v>887</v>
      </c>
      <c r="D345" s="36">
        <v>1586508.12</v>
      </c>
      <c r="E345" s="37">
        <v>97950</v>
      </c>
      <c r="F345" s="38">
        <f t="shared" si="50"/>
        <v>14366.847396018376</v>
      </c>
      <c r="G345" s="39">
        <f t="shared" si="46"/>
        <v>0.0006600727693899201</v>
      </c>
      <c r="H345" s="40">
        <f t="shared" si="51"/>
        <v>16.19712220520674</v>
      </c>
      <c r="I345" s="40">
        <f t="shared" si="52"/>
        <v>5496.847396018377</v>
      </c>
      <c r="J345" s="40">
        <f t="shared" si="53"/>
        <v>5496.847396018377</v>
      </c>
      <c r="K345" s="40">
        <f t="shared" si="47"/>
        <v>0.0006397817077055393</v>
      </c>
      <c r="L345" s="46">
        <f t="shared" si="48"/>
        <v>35486.30364166716</v>
      </c>
      <c r="M345" s="47">
        <f t="shared" si="49"/>
        <v>11157.984788940574</v>
      </c>
      <c r="N345" s="48">
        <f t="shared" si="45"/>
        <v>46644.28843060773</v>
      </c>
      <c r="P345" s="45"/>
    </row>
    <row r="346" spans="1:16" s="14" customFormat="1" ht="12.75">
      <c r="A346" s="33" t="s">
        <v>487</v>
      </c>
      <c r="B346" s="34" t="s">
        <v>240</v>
      </c>
      <c r="C346" s="35">
        <v>1543</v>
      </c>
      <c r="D346" s="36">
        <v>2079628</v>
      </c>
      <c r="E346" s="37">
        <v>136150</v>
      </c>
      <c r="F346" s="38">
        <f t="shared" si="50"/>
        <v>23568.60818215204</v>
      </c>
      <c r="G346" s="39">
        <f t="shared" si="46"/>
        <v>0.0010828399609625204</v>
      </c>
      <c r="H346" s="40">
        <f t="shared" si="51"/>
        <v>15.274535438854205</v>
      </c>
      <c r="I346" s="40">
        <f t="shared" si="52"/>
        <v>8138.608182152037</v>
      </c>
      <c r="J346" s="40">
        <f t="shared" si="53"/>
        <v>8138.608182152037</v>
      </c>
      <c r="K346" s="40">
        <f t="shared" si="47"/>
        <v>0.0009472579946270892</v>
      </c>
      <c r="L346" s="46">
        <f t="shared" si="48"/>
        <v>58214.77484302629</v>
      </c>
      <c r="M346" s="47">
        <f t="shared" si="49"/>
        <v>16520.463414243222</v>
      </c>
      <c r="N346" s="48">
        <f t="shared" si="45"/>
        <v>74735.2382572695</v>
      </c>
      <c r="P346" s="45"/>
    </row>
    <row r="347" spans="1:16" s="14" customFormat="1" ht="12.75">
      <c r="A347" s="33" t="s">
        <v>482</v>
      </c>
      <c r="B347" s="34" t="s">
        <v>111</v>
      </c>
      <c r="C347" s="35">
        <v>1013</v>
      </c>
      <c r="D347" s="36">
        <v>1733050.94</v>
      </c>
      <c r="E347" s="37">
        <v>81300</v>
      </c>
      <c r="F347" s="38">
        <f t="shared" si="50"/>
        <v>21593.85734587946</v>
      </c>
      <c r="G347" s="39">
        <f t="shared" si="46"/>
        <v>0.0009921116879167062</v>
      </c>
      <c r="H347" s="40">
        <f t="shared" si="51"/>
        <v>21.316739729397295</v>
      </c>
      <c r="I347" s="40">
        <f t="shared" si="52"/>
        <v>11463.85734587946</v>
      </c>
      <c r="J347" s="40">
        <f t="shared" si="53"/>
        <v>11463.85734587946</v>
      </c>
      <c r="K347" s="40">
        <f t="shared" si="47"/>
        <v>0.0013342859463320875</v>
      </c>
      <c r="L347" s="46">
        <f t="shared" si="48"/>
        <v>53337.11408273828</v>
      </c>
      <c r="M347" s="47">
        <f t="shared" si="49"/>
        <v>23270.346922958313</v>
      </c>
      <c r="N347" s="48">
        <f t="shared" si="45"/>
        <v>76607.46100569659</v>
      </c>
      <c r="P347" s="45"/>
    </row>
    <row r="348" spans="1:16" s="14" customFormat="1" ht="12.75">
      <c r="A348" s="33" t="s">
        <v>490</v>
      </c>
      <c r="B348" s="34" t="s">
        <v>333</v>
      </c>
      <c r="C348" s="35">
        <v>2245</v>
      </c>
      <c r="D348" s="36">
        <v>5437628</v>
      </c>
      <c r="E348" s="37">
        <v>647150</v>
      </c>
      <c r="F348" s="38">
        <f t="shared" si="50"/>
        <v>18863.439480800433</v>
      </c>
      <c r="G348" s="39">
        <f t="shared" si="46"/>
        <v>0.0008666649262079468</v>
      </c>
      <c r="H348" s="40">
        <f t="shared" si="51"/>
        <v>8.402422931314224</v>
      </c>
      <c r="I348" s="40">
        <f t="shared" si="52"/>
        <v>-3586.5605191995683</v>
      </c>
      <c r="J348" s="40">
        <f t="shared" si="53"/>
        <v>0</v>
      </c>
      <c r="K348" s="40">
        <f t="shared" si="47"/>
        <v>0</v>
      </c>
      <c r="L348" s="46">
        <f t="shared" si="48"/>
        <v>46592.94573751873</v>
      </c>
      <c r="M348" s="47">
        <f t="shared" si="49"/>
        <v>0</v>
      </c>
      <c r="N348" s="48">
        <f t="shared" si="45"/>
        <v>46592.94573751873</v>
      </c>
      <c r="P348" s="45"/>
    </row>
    <row r="349" spans="1:16" s="14" customFormat="1" ht="12.75">
      <c r="A349" s="33" t="s">
        <v>491</v>
      </c>
      <c r="B349" s="34" t="s">
        <v>361</v>
      </c>
      <c r="C349" s="35">
        <v>4088</v>
      </c>
      <c r="D349" s="36">
        <v>4608850.180000001</v>
      </c>
      <c r="E349" s="37">
        <v>242150</v>
      </c>
      <c r="F349" s="38">
        <f t="shared" si="50"/>
        <v>77807.05982176338</v>
      </c>
      <c r="G349" s="39">
        <f t="shared" si="46"/>
        <v>0.003574780189345644</v>
      </c>
      <c r="H349" s="40">
        <f t="shared" si="51"/>
        <v>19.03303811686971</v>
      </c>
      <c r="I349" s="40">
        <f t="shared" si="52"/>
        <v>36927.05982176338</v>
      </c>
      <c r="J349" s="40">
        <f t="shared" si="53"/>
        <v>36927.05982176338</v>
      </c>
      <c r="K349" s="40">
        <f t="shared" si="47"/>
        <v>0.004297964940854144</v>
      </c>
      <c r="L349" s="46">
        <f t="shared" si="48"/>
        <v>192184.4698556249</v>
      </c>
      <c r="M349" s="47">
        <f t="shared" si="49"/>
        <v>74957.79709838553</v>
      </c>
      <c r="N349" s="48">
        <f t="shared" si="45"/>
        <v>267142.2669540104</v>
      </c>
      <c r="P349" s="45"/>
    </row>
    <row r="350" spans="1:16" s="14" customFormat="1" ht="12.75">
      <c r="A350" s="33" t="s">
        <v>484</v>
      </c>
      <c r="B350" s="34" t="s">
        <v>170</v>
      </c>
      <c r="C350" s="35">
        <v>2611</v>
      </c>
      <c r="D350" s="36">
        <v>2517786</v>
      </c>
      <c r="E350" s="37">
        <v>197950</v>
      </c>
      <c r="F350" s="38">
        <f t="shared" si="50"/>
        <v>33210.099752462746</v>
      </c>
      <c r="G350" s="39">
        <f t="shared" si="46"/>
        <v>0.001525810215078834</v>
      </c>
      <c r="H350" s="40">
        <f t="shared" si="51"/>
        <v>12.719302854256126</v>
      </c>
      <c r="I350" s="40">
        <f t="shared" si="52"/>
        <v>7100.0997524627455</v>
      </c>
      <c r="J350" s="40">
        <f t="shared" si="53"/>
        <v>7100.0997524627455</v>
      </c>
      <c r="K350" s="40">
        <f t="shared" si="47"/>
        <v>0.0008263853109330717</v>
      </c>
      <c r="L350" s="46">
        <f t="shared" si="48"/>
        <v>82029.38691424804</v>
      </c>
      <c r="M350" s="47">
        <f t="shared" si="49"/>
        <v>14412.407572988986</v>
      </c>
      <c r="N350" s="48">
        <f t="shared" si="45"/>
        <v>96441.79448723703</v>
      </c>
      <c r="P350" s="45"/>
    </row>
    <row r="351" spans="1:16" s="14" customFormat="1" ht="12.75">
      <c r="A351" s="33" t="s">
        <v>493</v>
      </c>
      <c r="B351" s="50" t="s">
        <v>470</v>
      </c>
      <c r="C351" s="35">
        <v>744</v>
      </c>
      <c r="D351" s="36">
        <v>28646.25</v>
      </c>
      <c r="E351" s="37">
        <v>1875</v>
      </c>
      <c r="F351" s="38">
        <f t="shared" si="50"/>
        <v>11366.832</v>
      </c>
      <c r="G351" s="39">
        <f t="shared" si="46"/>
        <v>0.000522239574947342</v>
      </c>
      <c r="H351" s="40">
        <f t="shared" si="51"/>
        <v>15.278</v>
      </c>
      <c r="I351" s="40">
        <f t="shared" si="52"/>
        <v>3926.8320000000003</v>
      </c>
      <c r="J351" s="40">
        <f t="shared" si="53"/>
        <v>3926.8320000000003</v>
      </c>
      <c r="K351" s="40">
        <f t="shared" si="47"/>
        <v>0.00045704657630709294</v>
      </c>
      <c r="L351" s="46">
        <f t="shared" si="48"/>
        <v>28076.225818867384</v>
      </c>
      <c r="M351" s="47">
        <f t="shared" si="49"/>
        <v>7971.029313359276</v>
      </c>
      <c r="N351" s="48">
        <f t="shared" si="45"/>
        <v>36047.25513222666</v>
      </c>
      <c r="P351" s="45"/>
    </row>
    <row r="352" spans="1:16" s="14" customFormat="1" ht="12.75">
      <c r="A352" s="33" t="s">
        <v>491</v>
      </c>
      <c r="B352" s="34" t="s">
        <v>362</v>
      </c>
      <c r="C352" s="35">
        <v>84</v>
      </c>
      <c r="D352" s="36">
        <v>931536.8</v>
      </c>
      <c r="E352" s="37">
        <v>122850</v>
      </c>
      <c r="F352" s="38">
        <f t="shared" si="50"/>
        <v>636.9482393162393</v>
      </c>
      <c r="G352" s="39">
        <f t="shared" si="46"/>
        <v>2.926405332321008E-05</v>
      </c>
      <c r="H352" s="40">
        <f t="shared" si="51"/>
        <v>7.582717134717135</v>
      </c>
      <c r="I352" s="40">
        <f t="shared" si="52"/>
        <v>-203.05176068376068</v>
      </c>
      <c r="J352" s="40">
        <f t="shared" si="53"/>
        <v>0</v>
      </c>
      <c r="K352" s="40">
        <f t="shared" si="47"/>
        <v>0</v>
      </c>
      <c r="L352" s="46">
        <f t="shared" si="48"/>
        <v>1573.2706001085191</v>
      </c>
      <c r="M352" s="47">
        <f t="shared" si="49"/>
        <v>0</v>
      </c>
      <c r="N352" s="48">
        <f t="shared" si="45"/>
        <v>1573.2706001085191</v>
      </c>
      <c r="P352" s="45"/>
    </row>
    <row r="353" spans="1:16" s="14" customFormat="1" ht="12.75">
      <c r="A353" s="33" t="s">
        <v>488</v>
      </c>
      <c r="B353" s="34" t="s">
        <v>299</v>
      </c>
      <c r="C353" s="35">
        <v>1393</v>
      </c>
      <c r="D353" s="36">
        <v>1085821.34</v>
      </c>
      <c r="E353" s="37">
        <v>80600</v>
      </c>
      <c r="F353" s="38">
        <f t="shared" si="50"/>
        <v>18766.118196277916</v>
      </c>
      <c r="G353" s="39">
        <f t="shared" si="46"/>
        <v>0.000862193581310585</v>
      </c>
      <c r="H353" s="40">
        <f t="shared" si="51"/>
        <v>13.471728784119108</v>
      </c>
      <c r="I353" s="40">
        <f t="shared" si="52"/>
        <v>4836.118196277917</v>
      </c>
      <c r="J353" s="40">
        <f t="shared" si="53"/>
        <v>4836.118196277917</v>
      </c>
      <c r="K353" s="40">
        <f t="shared" si="47"/>
        <v>0.0005628789987005443</v>
      </c>
      <c r="L353" s="46">
        <f t="shared" si="48"/>
        <v>46352.56087379976</v>
      </c>
      <c r="M353" s="47">
        <f t="shared" si="49"/>
        <v>9816.778488461301</v>
      </c>
      <c r="N353" s="48">
        <f t="shared" si="45"/>
        <v>56169.33936226106</v>
      </c>
      <c r="P353" s="45"/>
    </row>
    <row r="354" spans="1:16" s="14" customFormat="1" ht="12.75">
      <c r="A354" s="49" t="s">
        <v>479</v>
      </c>
      <c r="B354" s="34" t="s">
        <v>10</v>
      </c>
      <c r="C354" s="35">
        <v>5426</v>
      </c>
      <c r="D354" s="36">
        <v>9304119.66377</v>
      </c>
      <c r="E354" s="37">
        <v>679100</v>
      </c>
      <c r="F354" s="38">
        <f t="shared" si="50"/>
        <v>74339.79280756298</v>
      </c>
      <c r="G354" s="39">
        <f t="shared" si="46"/>
        <v>0.003415479510693495</v>
      </c>
      <c r="H354" s="40">
        <f t="shared" si="51"/>
        <v>13.700662146620527</v>
      </c>
      <c r="I354" s="40">
        <f t="shared" si="52"/>
        <v>20079.79280756298</v>
      </c>
      <c r="J354" s="40">
        <f t="shared" si="53"/>
        <v>20079.79280756298</v>
      </c>
      <c r="K354" s="40">
        <f t="shared" si="47"/>
        <v>0.002337100379046633</v>
      </c>
      <c r="L354" s="46">
        <f t="shared" si="48"/>
        <v>183620.27433791154</v>
      </c>
      <c r="M354" s="47">
        <f t="shared" si="49"/>
        <v>40759.73127326691</v>
      </c>
      <c r="N354" s="48">
        <f t="shared" si="45"/>
        <v>224380.00561117847</v>
      </c>
      <c r="P354" s="45"/>
    </row>
    <row r="355" spans="1:16" s="14" customFormat="1" ht="12.75">
      <c r="A355" s="49" t="s">
        <v>480</v>
      </c>
      <c r="B355" s="34" t="s">
        <v>59</v>
      </c>
      <c r="C355" s="35">
        <v>371</v>
      </c>
      <c r="D355" s="36">
        <v>859537.55</v>
      </c>
      <c r="E355" s="37">
        <v>66150</v>
      </c>
      <c r="F355" s="38">
        <f t="shared" si="50"/>
        <v>4820.686788359789</v>
      </c>
      <c r="G355" s="39">
        <f t="shared" si="46"/>
        <v>0.00022148241649980253</v>
      </c>
      <c r="H355" s="40">
        <f t="shared" si="51"/>
        <v>12.9937649281935</v>
      </c>
      <c r="I355" s="40">
        <f t="shared" si="52"/>
        <v>1110.6867883597884</v>
      </c>
      <c r="J355" s="40">
        <f t="shared" si="53"/>
        <v>1110.6867883597884</v>
      </c>
      <c r="K355" s="40">
        <f t="shared" si="47"/>
        <v>0.00012927357064660826</v>
      </c>
      <c r="L355" s="46">
        <f t="shared" si="48"/>
        <v>11907.160312743252</v>
      </c>
      <c r="M355" s="47">
        <f t="shared" si="49"/>
        <v>2254.5698282933276</v>
      </c>
      <c r="N355" s="48">
        <f t="shared" si="45"/>
        <v>14161.73014103658</v>
      </c>
      <c r="P355" s="45"/>
    </row>
    <row r="356" spans="1:16" s="14" customFormat="1" ht="12.75">
      <c r="A356" s="33" t="s">
        <v>487</v>
      </c>
      <c r="B356" s="34" t="s">
        <v>241</v>
      </c>
      <c r="C356" s="35">
        <v>1525</v>
      </c>
      <c r="D356" s="36">
        <v>1707191</v>
      </c>
      <c r="E356" s="37">
        <v>121900</v>
      </c>
      <c r="F356" s="38">
        <f t="shared" si="50"/>
        <v>21357.393560295324</v>
      </c>
      <c r="G356" s="39">
        <f t="shared" si="46"/>
        <v>0.0009812475573591419</v>
      </c>
      <c r="H356" s="40">
        <f t="shared" si="51"/>
        <v>14.004848236259228</v>
      </c>
      <c r="I356" s="40">
        <f t="shared" si="52"/>
        <v>6107.393560295323</v>
      </c>
      <c r="J356" s="40">
        <f t="shared" si="53"/>
        <v>6107.393560295323</v>
      </c>
      <c r="K356" s="40">
        <f t="shared" si="47"/>
        <v>0.0007108435799883888</v>
      </c>
      <c r="L356" s="46">
        <f t="shared" si="48"/>
        <v>52753.04539569825</v>
      </c>
      <c r="M356" s="47">
        <f t="shared" si="49"/>
        <v>12397.325145902778</v>
      </c>
      <c r="N356" s="48">
        <f t="shared" si="45"/>
        <v>65150.370541601034</v>
      </c>
      <c r="P356" s="45"/>
    </row>
    <row r="357" spans="1:16" s="14" customFormat="1" ht="12.75">
      <c r="A357" s="33" t="s">
        <v>481</v>
      </c>
      <c r="B357" s="34" t="s">
        <v>89</v>
      </c>
      <c r="C357" s="35">
        <v>68430</v>
      </c>
      <c r="D357" s="36">
        <v>160282730.95</v>
      </c>
      <c r="E357" s="37">
        <v>9049500</v>
      </c>
      <c r="F357" s="38">
        <f t="shared" si="50"/>
        <v>1212016.9378317588</v>
      </c>
      <c r="G357" s="39">
        <f t="shared" si="46"/>
        <v>0.05568510297699805</v>
      </c>
      <c r="H357" s="40">
        <f t="shared" si="51"/>
        <v>17.711777551245923</v>
      </c>
      <c r="I357" s="40">
        <f t="shared" si="52"/>
        <v>527716.9378317585</v>
      </c>
      <c r="J357" s="40">
        <f t="shared" si="53"/>
        <v>527716.9378317585</v>
      </c>
      <c r="K357" s="40">
        <f t="shared" si="47"/>
        <v>0.06142132377837102</v>
      </c>
      <c r="L357" s="46">
        <f t="shared" si="48"/>
        <v>2993697.9136189055</v>
      </c>
      <c r="M357" s="47">
        <f t="shared" si="49"/>
        <v>1071206.3008076593</v>
      </c>
      <c r="N357" s="48">
        <f t="shared" si="45"/>
        <v>4064904.214426565</v>
      </c>
      <c r="P357" s="45"/>
    </row>
    <row r="358" spans="1:16" s="14" customFormat="1" ht="12.75">
      <c r="A358" s="33" t="s">
        <v>481</v>
      </c>
      <c r="B358" s="34" t="s">
        <v>90</v>
      </c>
      <c r="C358" s="35">
        <v>1531</v>
      </c>
      <c r="D358" s="36">
        <v>3863409</v>
      </c>
      <c r="E358" s="37">
        <v>245150</v>
      </c>
      <c r="F358" s="38">
        <f t="shared" si="50"/>
        <v>24127.59200081583</v>
      </c>
      <c r="G358" s="39">
        <f t="shared" si="46"/>
        <v>0.0011085220042848303</v>
      </c>
      <c r="H358" s="40">
        <f t="shared" si="51"/>
        <v>15.759367734040383</v>
      </c>
      <c r="I358" s="40">
        <f t="shared" si="52"/>
        <v>8817.592000815826</v>
      </c>
      <c r="J358" s="40">
        <f t="shared" si="53"/>
        <v>8817.592000815826</v>
      </c>
      <c r="K358" s="40">
        <f t="shared" si="47"/>
        <v>0.001026285370814357</v>
      </c>
      <c r="L358" s="46">
        <f t="shared" si="48"/>
        <v>59595.47228994002</v>
      </c>
      <c r="M358" s="47">
        <f t="shared" si="49"/>
        <v>17898.724547356553</v>
      </c>
      <c r="N358" s="48">
        <f t="shared" si="45"/>
        <v>77494.19683729658</v>
      </c>
      <c r="P358" s="45"/>
    </row>
    <row r="359" spans="1:16" s="14" customFormat="1" ht="12.75">
      <c r="A359" s="49" t="s">
        <v>480</v>
      </c>
      <c r="B359" s="34" t="s">
        <v>60</v>
      </c>
      <c r="C359" s="35">
        <v>9167</v>
      </c>
      <c r="D359" s="36">
        <v>13498343.27</v>
      </c>
      <c r="E359" s="37">
        <v>560600</v>
      </c>
      <c r="F359" s="38">
        <f t="shared" si="50"/>
        <v>220726.56574400642</v>
      </c>
      <c r="G359" s="39">
        <f t="shared" si="46"/>
        <v>0.010141097174105895</v>
      </c>
      <c r="H359" s="40">
        <f t="shared" si="51"/>
        <v>24.07838613985016</v>
      </c>
      <c r="I359" s="40">
        <f t="shared" si="52"/>
        <v>129056.56574400641</v>
      </c>
      <c r="J359" s="40">
        <f t="shared" si="53"/>
        <v>129056.56574400641</v>
      </c>
      <c r="K359" s="40">
        <f t="shared" si="47"/>
        <v>0.015020979131078024</v>
      </c>
      <c r="L359" s="46">
        <f t="shared" si="48"/>
        <v>545197.5452836641</v>
      </c>
      <c r="M359" s="47">
        <f t="shared" si="49"/>
        <v>261970.3793355442</v>
      </c>
      <c r="N359" s="48">
        <f t="shared" si="45"/>
        <v>807167.9246192083</v>
      </c>
      <c r="P359" s="45"/>
    </row>
    <row r="360" spans="1:16" s="14" customFormat="1" ht="12.75">
      <c r="A360" s="33" t="s">
        <v>493</v>
      </c>
      <c r="B360" s="34" t="s">
        <v>424</v>
      </c>
      <c r="C360" s="35">
        <v>819</v>
      </c>
      <c r="D360" s="36">
        <v>996162.97</v>
      </c>
      <c r="E360" s="37">
        <v>60200</v>
      </c>
      <c r="F360" s="38">
        <f t="shared" si="50"/>
        <v>13552.449708139535</v>
      </c>
      <c r="G360" s="39">
        <f t="shared" si="46"/>
        <v>0.0006226559497909374</v>
      </c>
      <c r="H360" s="40">
        <f t="shared" si="51"/>
        <v>16.54755764119601</v>
      </c>
      <c r="I360" s="40">
        <f t="shared" si="52"/>
        <v>5362.449708139533</v>
      </c>
      <c r="J360" s="40">
        <f t="shared" si="53"/>
        <v>5362.449708139533</v>
      </c>
      <c r="K360" s="40">
        <f t="shared" si="47"/>
        <v>0.0006241390718330052</v>
      </c>
      <c r="L360" s="46">
        <f t="shared" si="48"/>
        <v>33474.730549775784</v>
      </c>
      <c r="M360" s="47">
        <f t="shared" si="49"/>
        <v>10885.172529661344</v>
      </c>
      <c r="N360" s="48">
        <f t="shared" si="45"/>
        <v>44359.90307943713</v>
      </c>
      <c r="P360" s="45"/>
    </row>
    <row r="361" spans="1:16" s="14" customFormat="1" ht="12.75">
      <c r="A361" s="33" t="s">
        <v>492</v>
      </c>
      <c r="B361" s="34" t="s">
        <v>385</v>
      </c>
      <c r="C361" s="35">
        <v>725</v>
      </c>
      <c r="D361" s="36">
        <v>771690</v>
      </c>
      <c r="E361" s="37">
        <v>53800</v>
      </c>
      <c r="F361" s="38">
        <f t="shared" si="50"/>
        <v>10399.168215613383</v>
      </c>
      <c r="G361" s="39">
        <f t="shared" si="46"/>
        <v>0.00047778107292584623</v>
      </c>
      <c r="H361" s="40">
        <f t="shared" si="51"/>
        <v>14.34368029739777</v>
      </c>
      <c r="I361" s="40">
        <f t="shared" si="52"/>
        <v>3149.168215613383</v>
      </c>
      <c r="J361" s="40">
        <f t="shared" si="53"/>
        <v>3149.168215613383</v>
      </c>
      <c r="K361" s="40">
        <f t="shared" si="47"/>
        <v>0.00036653377357656597</v>
      </c>
      <c r="L361" s="46">
        <f t="shared" si="48"/>
        <v>25686.083435556146</v>
      </c>
      <c r="M361" s="47">
        <f t="shared" si="49"/>
        <v>6392.458898000627</v>
      </c>
      <c r="N361" s="48">
        <f t="shared" si="45"/>
        <v>32078.542333556772</v>
      </c>
      <c r="P361" s="45"/>
    </row>
    <row r="362" spans="1:16" s="14" customFormat="1" ht="12.75">
      <c r="A362" s="33" t="s">
        <v>484</v>
      </c>
      <c r="B362" s="34" t="s">
        <v>171</v>
      </c>
      <c r="C362" s="35">
        <v>1695</v>
      </c>
      <c r="D362" s="36">
        <v>1562252</v>
      </c>
      <c r="E362" s="37">
        <v>86550</v>
      </c>
      <c r="F362" s="38">
        <f t="shared" si="50"/>
        <v>30595.229809358752</v>
      </c>
      <c r="G362" s="39">
        <f t="shared" si="46"/>
        <v>0.0014056722058578646</v>
      </c>
      <c r="H362" s="40">
        <f t="shared" si="51"/>
        <v>18.050283073367996</v>
      </c>
      <c r="I362" s="40">
        <f t="shared" si="52"/>
        <v>13645.229809358754</v>
      </c>
      <c r="J362" s="40">
        <f t="shared" si="53"/>
        <v>13645.229809358754</v>
      </c>
      <c r="K362" s="40">
        <f t="shared" si="47"/>
        <v>0.0015881773315718382</v>
      </c>
      <c r="L362" s="46">
        <f t="shared" si="48"/>
        <v>75570.62346902807</v>
      </c>
      <c r="M362" s="47">
        <f t="shared" si="49"/>
        <v>27698.288798176858</v>
      </c>
      <c r="N362" s="48">
        <f t="shared" si="45"/>
        <v>103268.91226720493</v>
      </c>
      <c r="P362" s="45"/>
    </row>
    <row r="363" spans="1:16" s="14" customFormat="1" ht="12.75">
      <c r="A363" s="33" t="s">
        <v>482</v>
      </c>
      <c r="B363" s="34" t="s">
        <v>472</v>
      </c>
      <c r="C363" s="35">
        <v>1140</v>
      </c>
      <c r="D363" s="36">
        <v>5995950.72</v>
      </c>
      <c r="E363" s="37">
        <v>529550</v>
      </c>
      <c r="F363" s="38">
        <f t="shared" si="50"/>
        <v>12907.910151638182</v>
      </c>
      <c r="G363" s="39">
        <f t="shared" si="46"/>
        <v>0.0005930431197584344</v>
      </c>
      <c r="H363" s="40">
        <f t="shared" si="51"/>
        <v>11.322728203191389</v>
      </c>
      <c r="I363" s="40">
        <f t="shared" si="52"/>
        <v>1507.9101516381832</v>
      </c>
      <c r="J363" s="40">
        <f t="shared" si="53"/>
        <v>1507.9101516381832</v>
      </c>
      <c r="K363" s="40">
        <f t="shared" si="47"/>
        <v>0.0001755066608871836</v>
      </c>
      <c r="L363" s="46">
        <f t="shared" si="48"/>
        <v>31882.70929552265</v>
      </c>
      <c r="M363" s="47">
        <f t="shared" si="49"/>
        <v>3060.8887827694152</v>
      </c>
      <c r="N363" s="48">
        <f t="shared" si="45"/>
        <v>34943.59807829207</v>
      </c>
      <c r="P363" s="45"/>
    </row>
    <row r="364" spans="1:16" s="14" customFormat="1" ht="12.75">
      <c r="A364" s="33" t="s">
        <v>482</v>
      </c>
      <c r="B364" s="34" t="s">
        <v>473</v>
      </c>
      <c r="C364" s="35">
        <v>183</v>
      </c>
      <c r="D364" s="36">
        <v>1005987.38</v>
      </c>
      <c r="E364" s="37">
        <v>199300</v>
      </c>
      <c r="F364" s="38">
        <f t="shared" si="50"/>
        <v>923.7114427496236</v>
      </c>
      <c r="G364" s="39">
        <f t="shared" si="46"/>
        <v>4.2439148501144336E-05</v>
      </c>
      <c r="H364" s="40">
        <f t="shared" si="51"/>
        <v>5.047603512293025</v>
      </c>
      <c r="I364" s="40">
        <f t="shared" si="52"/>
        <v>-906.2885572503764</v>
      </c>
      <c r="J364" s="40">
        <f t="shared" si="53"/>
        <v>0</v>
      </c>
      <c r="K364" s="40">
        <f t="shared" si="47"/>
        <v>0</v>
      </c>
      <c r="L364" s="46">
        <f t="shared" si="48"/>
        <v>2281.579516448402</v>
      </c>
      <c r="M364" s="47">
        <f t="shared" si="49"/>
        <v>0</v>
      </c>
      <c r="N364" s="48">
        <f t="shared" si="45"/>
        <v>2281.579516448402</v>
      </c>
      <c r="P364" s="45"/>
    </row>
    <row r="365" spans="1:16" s="14" customFormat="1" ht="12.75">
      <c r="A365" s="33" t="s">
        <v>481</v>
      </c>
      <c r="B365" s="34" t="s">
        <v>91</v>
      </c>
      <c r="C365" s="35">
        <v>4505</v>
      </c>
      <c r="D365" s="36">
        <v>12063242.81</v>
      </c>
      <c r="E365" s="37">
        <v>1067550</v>
      </c>
      <c r="F365" s="38">
        <f t="shared" si="50"/>
        <v>50906.19536232495</v>
      </c>
      <c r="G365" s="39">
        <f t="shared" si="46"/>
        <v>0.0023388425049483386</v>
      </c>
      <c r="H365" s="40">
        <f t="shared" si="51"/>
        <v>11.299932377874573</v>
      </c>
      <c r="I365" s="40">
        <f t="shared" si="52"/>
        <v>5856.195362324949</v>
      </c>
      <c r="J365" s="40">
        <f t="shared" si="53"/>
        <v>5856.195362324949</v>
      </c>
      <c r="K365" s="40">
        <f t="shared" si="47"/>
        <v>0.000681606455416502</v>
      </c>
      <c r="L365" s="46">
        <f t="shared" si="48"/>
        <v>125738.97780595462</v>
      </c>
      <c r="M365" s="47">
        <f t="shared" si="49"/>
        <v>11887.420928079127</v>
      </c>
      <c r="N365" s="48">
        <f t="shared" si="45"/>
        <v>137626.39873403375</v>
      </c>
      <c r="P365" s="45"/>
    </row>
    <row r="366" spans="1:16" s="14" customFormat="1" ht="12.75">
      <c r="A366" s="33" t="s">
        <v>484</v>
      </c>
      <c r="B366" s="34" t="s">
        <v>172</v>
      </c>
      <c r="C366" s="35">
        <v>2583</v>
      </c>
      <c r="D366" s="36">
        <v>4496638</v>
      </c>
      <c r="E366" s="37">
        <v>259450</v>
      </c>
      <c r="F366" s="38">
        <f t="shared" si="50"/>
        <v>44767.06862208518</v>
      </c>
      <c r="G366" s="39">
        <f t="shared" si="46"/>
        <v>0.002056785469235074</v>
      </c>
      <c r="H366" s="40">
        <f t="shared" si="51"/>
        <v>17.33142416650607</v>
      </c>
      <c r="I366" s="40">
        <f t="shared" si="52"/>
        <v>18937.068622085182</v>
      </c>
      <c r="J366" s="40">
        <f t="shared" si="53"/>
        <v>18937.068622085182</v>
      </c>
      <c r="K366" s="40">
        <f t="shared" si="47"/>
        <v>0.0022040979545385466</v>
      </c>
      <c r="L366" s="46">
        <f t="shared" si="48"/>
        <v>110575.2533232123</v>
      </c>
      <c r="M366" s="47">
        <f t="shared" si="49"/>
        <v>38440.12911571902</v>
      </c>
      <c r="N366" s="48">
        <f t="shared" si="45"/>
        <v>149015.38243893132</v>
      </c>
      <c r="P366" s="45"/>
    </row>
    <row r="367" spans="1:16" s="14" customFormat="1" ht="12.75">
      <c r="A367" s="49" t="s">
        <v>480</v>
      </c>
      <c r="B367" s="34" t="s">
        <v>61</v>
      </c>
      <c r="C367" s="35">
        <v>145</v>
      </c>
      <c r="D367" s="36">
        <v>232513.38</v>
      </c>
      <c r="E367" s="37">
        <v>16000</v>
      </c>
      <c r="F367" s="38">
        <f t="shared" si="50"/>
        <v>2107.15250625</v>
      </c>
      <c r="G367" s="39">
        <f t="shared" si="46"/>
        <v>9.681135686823087E-05</v>
      </c>
      <c r="H367" s="40">
        <f t="shared" si="51"/>
        <v>14.53208625</v>
      </c>
      <c r="I367" s="40">
        <f t="shared" si="52"/>
        <v>657.1525062500001</v>
      </c>
      <c r="J367" s="40">
        <f t="shared" si="53"/>
        <v>657.1525062500001</v>
      </c>
      <c r="K367" s="40">
        <f t="shared" si="47"/>
        <v>7.648641528162856E-05</v>
      </c>
      <c r="L367" s="46">
        <f t="shared" si="48"/>
        <v>5204.694641415248</v>
      </c>
      <c r="M367" s="47">
        <f t="shared" si="49"/>
        <v>1333.9460131389033</v>
      </c>
      <c r="N367" s="48">
        <f t="shared" si="45"/>
        <v>6538.640654554151</v>
      </c>
      <c r="P367" s="45"/>
    </row>
    <row r="368" spans="1:16" s="14" customFormat="1" ht="12.75">
      <c r="A368" s="33" t="s">
        <v>490</v>
      </c>
      <c r="B368" s="34" t="s">
        <v>334</v>
      </c>
      <c r="C368" s="35">
        <v>3395</v>
      </c>
      <c r="D368" s="36">
        <v>4842503</v>
      </c>
      <c r="E368" s="37">
        <v>272100</v>
      </c>
      <c r="F368" s="38">
        <f t="shared" si="50"/>
        <v>60420.05764424844</v>
      </c>
      <c r="G368" s="39">
        <f t="shared" si="46"/>
        <v>0.0027759489383168685</v>
      </c>
      <c r="H368" s="40">
        <f t="shared" si="51"/>
        <v>17.796776920249908</v>
      </c>
      <c r="I368" s="40">
        <f t="shared" si="52"/>
        <v>26470.057644248438</v>
      </c>
      <c r="J368" s="40">
        <f t="shared" si="53"/>
        <v>26470.057644248438</v>
      </c>
      <c r="K368" s="40">
        <f t="shared" si="47"/>
        <v>0.0030808675341738945</v>
      </c>
      <c r="L368" s="46">
        <f t="shared" si="48"/>
        <v>149238.3438418817</v>
      </c>
      <c r="M368" s="47">
        <f t="shared" si="49"/>
        <v>53731.253440079454</v>
      </c>
      <c r="N368" s="48">
        <f t="shared" si="45"/>
        <v>202969.59728196115</v>
      </c>
      <c r="P368" s="45"/>
    </row>
    <row r="369" spans="1:16" s="14" customFormat="1" ht="12.75">
      <c r="A369" s="33" t="s">
        <v>491</v>
      </c>
      <c r="B369" s="34" t="s">
        <v>363</v>
      </c>
      <c r="C369" s="35">
        <v>465</v>
      </c>
      <c r="D369" s="36">
        <v>566794.88</v>
      </c>
      <c r="E369" s="37">
        <v>33200</v>
      </c>
      <c r="F369" s="38">
        <f t="shared" si="50"/>
        <v>7938.542746987951</v>
      </c>
      <c r="G369" s="39">
        <f t="shared" si="46"/>
        <v>0.0003647296968837309</v>
      </c>
      <c r="H369" s="40">
        <f t="shared" si="51"/>
        <v>17.072134939759035</v>
      </c>
      <c r="I369" s="40">
        <f t="shared" si="52"/>
        <v>3288.5427469879514</v>
      </c>
      <c r="J369" s="40">
        <f t="shared" si="53"/>
        <v>3288.5427469879514</v>
      </c>
      <c r="K369" s="40">
        <f t="shared" si="47"/>
        <v>0.00038275566755857285</v>
      </c>
      <c r="L369" s="46">
        <f t="shared" si="48"/>
        <v>19608.305888321876</v>
      </c>
      <c r="M369" s="47">
        <f t="shared" si="49"/>
        <v>6675.373592370644</v>
      </c>
      <c r="N369" s="48">
        <f t="shared" si="45"/>
        <v>26283.67948069252</v>
      </c>
      <c r="P369" s="45"/>
    </row>
    <row r="370" spans="1:16" s="14" customFormat="1" ht="12.75">
      <c r="A370" s="33" t="s">
        <v>493</v>
      </c>
      <c r="B370" s="34" t="s">
        <v>425</v>
      </c>
      <c r="C370" s="35">
        <v>536</v>
      </c>
      <c r="D370" s="36">
        <v>674676.54</v>
      </c>
      <c r="E370" s="37">
        <v>52150</v>
      </c>
      <c r="F370" s="38">
        <f t="shared" si="50"/>
        <v>6934.355233748802</v>
      </c>
      <c r="G370" s="39">
        <f t="shared" si="46"/>
        <v>0.00031859314273377585</v>
      </c>
      <c r="H370" s="40">
        <f t="shared" si="51"/>
        <v>12.937229913710452</v>
      </c>
      <c r="I370" s="40">
        <f t="shared" si="52"/>
        <v>1574.355233748802</v>
      </c>
      <c r="J370" s="40">
        <f t="shared" si="53"/>
        <v>1574.355233748802</v>
      </c>
      <c r="K370" s="40">
        <f t="shared" si="47"/>
        <v>0.00018324024798515518</v>
      </c>
      <c r="L370" s="46">
        <f t="shared" si="48"/>
        <v>17127.94941026456</v>
      </c>
      <c r="M370" s="47">
        <f t="shared" si="49"/>
        <v>3195.764860287452</v>
      </c>
      <c r="N370" s="48">
        <f t="shared" si="45"/>
        <v>20323.71427055201</v>
      </c>
      <c r="P370" s="45"/>
    </row>
    <row r="371" spans="1:16" s="14" customFormat="1" ht="12.75">
      <c r="A371" s="33" t="s">
        <v>485</v>
      </c>
      <c r="B371" s="34" t="s">
        <v>192</v>
      </c>
      <c r="C371" s="35">
        <v>7202</v>
      </c>
      <c r="D371" s="36">
        <v>16519431.579999998</v>
      </c>
      <c r="E371" s="37">
        <v>778250</v>
      </c>
      <c r="F371" s="38">
        <f t="shared" si="50"/>
        <v>152872.40120675875</v>
      </c>
      <c r="G371" s="39">
        <f t="shared" si="46"/>
        <v>0.007023594421682068</v>
      </c>
      <c r="H371" s="40">
        <f t="shared" si="51"/>
        <v>21.226381728236426</v>
      </c>
      <c r="I371" s="40">
        <f t="shared" si="52"/>
        <v>80852.40120675873</v>
      </c>
      <c r="J371" s="40">
        <f t="shared" si="53"/>
        <v>80852.40120675873</v>
      </c>
      <c r="K371" s="40">
        <f t="shared" si="47"/>
        <v>0.009410464506186296</v>
      </c>
      <c r="L371" s="46">
        <f t="shared" si="48"/>
        <v>377596.85880405846</v>
      </c>
      <c r="M371" s="47">
        <f t="shared" si="49"/>
        <v>164121.32224514792</v>
      </c>
      <c r="N371" s="48">
        <f t="shared" si="45"/>
        <v>541718.1810492064</v>
      </c>
      <c r="P371" s="45"/>
    </row>
    <row r="372" spans="1:16" s="14" customFormat="1" ht="12.75">
      <c r="A372" s="33" t="s">
        <v>485</v>
      </c>
      <c r="B372" s="34" t="s">
        <v>193</v>
      </c>
      <c r="C372" s="35">
        <v>3358</v>
      </c>
      <c r="D372" s="36">
        <v>13561531.005</v>
      </c>
      <c r="E372" s="37">
        <v>946950</v>
      </c>
      <c r="F372" s="38">
        <f t="shared" si="50"/>
        <v>48090.84018669413</v>
      </c>
      <c r="G372" s="39">
        <f t="shared" si="46"/>
        <v>0.002209493369653013</v>
      </c>
      <c r="H372" s="40">
        <f t="shared" si="51"/>
        <v>14.321274623792176</v>
      </c>
      <c r="I372" s="40">
        <f t="shared" si="52"/>
        <v>14510.840186694128</v>
      </c>
      <c r="J372" s="40">
        <f t="shared" si="53"/>
        <v>14510.840186694128</v>
      </c>
      <c r="K372" s="40">
        <f t="shared" si="47"/>
        <v>0.0016889262964822351</v>
      </c>
      <c r="L372" s="46">
        <f t="shared" si="48"/>
        <v>118785.01317699486</v>
      </c>
      <c r="M372" s="47">
        <f t="shared" si="49"/>
        <v>29455.38095075386</v>
      </c>
      <c r="N372" s="48">
        <f t="shared" si="45"/>
        <v>148240.39412774873</v>
      </c>
      <c r="P372" s="45"/>
    </row>
    <row r="373" spans="1:16" s="14" customFormat="1" ht="12.75">
      <c r="A373" s="33" t="s">
        <v>484</v>
      </c>
      <c r="B373" s="34" t="s">
        <v>173</v>
      </c>
      <c r="C373" s="35">
        <v>1021</v>
      </c>
      <c r="D373" s="36">
        <v>2583059.67</v>
      </c>
      <c r="E373" s="37">
        <v>306700</v>
      </c>
      <c r="F373" s="38">
        <f t="shared" si="50"/>
        <v>8598.969426377567</v>
      </c>
      <c r="G373" s="39">
        <f t="shared" si="46"/>
        <v>0.00039507244746967405</v>
      </c>
      <c r="H373" s="40">
        <f t="shared" si="51"/>
        <v>8.422105216824258</v>
      </c>
      <c r="I373" s="40">
        <f t="shared" si="52"/>
        <v>-1611.0305736224323</v>
      </c>
      <c r="J373" s="40">
        <f t="shared" si="53"/>
        <v>0</v>
      </c>
      <c r="K373" s="40">
        <f t="shared" si="47"/>
        <v>0</v>
      </c>
      <c r="L373" s="46">
        <f t="shared" si="48"/>
        <v>21239.568546848684</v>
      </c>
      <c r="M373" s="47">
        <f t="shared" si="49"/>
        <v>0</v>
      </c>
      <c r="N373" s="48">
        <f t="shared" si="45"/>
        <v>21239.568546848684</v>
      </c>
      <c r="P373" s="45"/>
    </row>
    <row r="374" spans="1:16" s="14" customFormat="1" ht="12.75">
      <c r="A374" s="33" t="s">
        <v>493</v>
      </c>
      <c r="B374" s="34" t="s">
        <v>426</v>
      </c>
      <c r="C374" s="35">
        <v>292</v>
      </c>
      <c r="D374" s="36">
        <v>629514.81</v>
      </c>
      <c r="E374" s="37">
        <v>74600</v>
      </c>
      <c r="F374" s="38">
        <f t="shared" si="50"/>
        <v>2464.0526075067028</v>
      </c>
      <c r="G374" s="39">
        <f t="shared" si="46"/>
        <v>0.00011320883306731288</v>
      </c>
      <c r="H374" s="40">
        <f t="shared" si="51"/>
        <v>8.438536327077749</v>
      </c>
      <c r="I374" s="40">
        <f t="shared" si="52"/>
        <v>-455.94739249329734</v>
      </c>
      <c r="J374" s="40">
        <f t="shared" si="53"/>
        <v>0</v>
      </c>
      <c r="K374" s="40">
        <f t="shared" si="47"/>
        <v>0</v>
      </c>
      <c r="L374" s="46">
        <f t="shared" si="48"/>
        <v>6086.242625731355</v>
      </c>
      <c r="M374" s="47">
        <f t="shared" si="49"/>
        <v>0</v>
      </c>
      <c r="N374" s="48">
        <f t="shared" si="45"/>
        <v>6086.242625731355</v>
      </c>
      <c r="P374" s="45"/>
    </row>
    <row r="375" spans="1:16" s="14" customFormat="1" ht="12.75">
      <c r="A375" s="33" t="s">
        <v>487</v>
      </c>
      <c r="B375" s="34" t="s">
        <v>242</v>
      </c>
      <c r="C375" s="35">
        <v>355</v>
      </c>
      <c r="D375" s="36">
        <v>1377504</v>
      </c>
      <c r="E375" s="37">
        <v>169650</v>
      </c>
      <c r="F375" s="38">
        <f t="shared" si="50"/>
        <v>2882.48700265252</v>
      </c>
      <c r="G375" s="39">
        <f t="shared" si="46"/>
        <v>0.0001324334508556553</v>
      </c>
      <c r="H375" s="40">
        <f t="shared" si="51"/>
        <v>8.119681697612732</v>
      </c>
      <c r="I375" s="40">
        <f t="shared" si="52"/>
        <v>-667.5129973474801</v>
      </c>
      <c r="J375" s="40">
        <f t="shared" si="53"/>
        <v>0</v>
      </c>
      <c r="K375" s="40">
        <f t="shared" si="47"/>
        <v>0</v>
      </c>
      <c r="L375" s="46">
        <f t="shared" si="48"/>
        <v>7119.781132194295</v>
      </c>
      <c r="M375" s="47">
        <f t="shared" si="49"/>
        <v>0</v>
      </c>
      <c r="N375" s="48">
        <f t="shared" si="45"/>
        <v>7119.781132194295</v>
      </c>
      <c r="P375" s="45"/>
    </row>
    <row r="376" spans="1:16" s="14" customFormat="1" ht="12.75">
      <c r="A376" s="33" t="s">
        <v>487</v>
      </c>
      <c r="B376" s="34" t="s">
        <v>243</v>
      </c>
      <c r="C376" s="35">
        <v>5508</v>
      </c>
      <c r="D376" s="36">
        <v>12612906</v>
      </c>
      <c r="E376" s="37">
        <v>518200</v>
      </c>
      <c r="F376" s="38">
        <f t="shared" si="50"/>
        <v>134063.84841373988</v>
      </c>
      <c r="G376" s="39">
        <f t="shared" si="46"/>
        <v>0.006159451218369059</v>
      </c>
      <c r="H376" s="40">
        <f t="shared" si="51"/>
        <v>24.33984175993825</v>
      </c>
      <c r="I376" s="40">
        <f t="shared" si="52"/>
        <v>78983.84841373988</v>
      </c>
      <c r="J376" s="40">
        <f t="shared" si="53"/>
        <v>78983.84841373988</v>
      </c>
      <c r="K376" s="40">
        <f t="shared" si="47"/>
        <v>0.009192982409499114</v>
      </c>
      <c r="L376" s="46">
        <f t="shared" si="48"/>
        <v>331139.4839134217</v>
      </c>
      <c r="M376" s="47">
        <f t="shared" si="49"/>
        <v>160328.3692777909</v>
      </c>
      <c r="N376" s="48">
        <f t="shared" si="45"/>
        <v>491467.8531912126</v>
      </c>
      <c r="P376" s="45"/>
    </row>
    <row r="377" spans="1:16" s="14" customFormat="1" ht="12.75">
      <c r="A377" s="49" t="s">
        <v>479</v>
      </c>
      <c r="B377" s="34" t="s">
        <v>11</v>
      </c>
      <c r="C377" s="35">
        <v>4895</v>
      </c>
      <c r="D377" s="36">
        <v>5530284.38</v>
      </c>
      <c r="E377" s="37">
        <v>287450</v>
      </c>
      <c r="F377" s="38">
        <f t="shared" si="50"/>
        <v>94175.48109271177</v>
      </c>
      <c r="G377" s="39">
        <f t="shared" si="46"/>
        <v>0.004326813593824492</v>
      </c>
      <c r="H377" s="40">
        <f t="shared" si="51"/>
        <v>19.239117690033048</v>
      </c>
      <c r="I377" s="40">
        <f t="shared" si="52"/>
        <v>45225.48109271177</v>
      </c>
      <c r="J377" s="40">
        <f t="shared" si="53"/>
        <v>45225.48109271177</v>
      </c>
      <c r="K377" s="40">
        <f t="shared" si="47"/>
        <v>0.005263823686693263</v>
      </c>
      <c r="L377" s="46">
        <f t="shared" si="48"/>
        <v>232614.6875188664</v>
      </c>
      <c r="M377" s="47">
        <f t="shared" si="49"/>
        <v>91802.66319027176</v>
      </c>
      <c r="N377" s="48">
        <f t="shared" si="45"/>
        <v>324417.3507091382</v>
      </c>
      <c r="P377" s="45"/>
    </row>
    <row r="378" spans="1:16" s="14" customFormat="1" ht="12.75">
      <c r="A378" s="33" t="s">
        <v>494</v>
      </c>
      <c r="B378" s="34" t="s">
        <v>457</v>
      </c>
      <c r="C378" s="35">
        <v>19055</v>
      </c>
      <c r="D378" s="36">
        <v>39724154</v>
      </c>
      <c r="E378" s="37">
        <v>2244050</v>
      </c>
      <c r="F378" s="38">
        <f t="shared" si="50"/>
        <v>337311.4478153339</v>
      </c>
      <c r="G378" s="39">
        <f t="shared" si="46"/>
        <v>0.015497491924922663</v>
      </c>
      <c r="H378" s="40">
        <f t="shared" si="51"/>
        <v>17.701991488603195</v>
      </c>
      <c r="I378" s="40">
        <f t="shared" si="52"/>
        <v>146761.44781533387</v>
      </c>
      <c r="J378" s="40">
        <f t="shared" si="53"/>
        <v>146761.44781533387</v>
      </c>
      <c r="K378" s="40">
        <f t="shared" si="47"/>
        <v>0.017081662077183448</v>
      </c>
      <c r="L378" s="46">
        <f t="shared" si="48"/>
        <v>833163.7504761588</v>
      </c>
      <c r="M378" s="47">
        <f t="shared" si="49"/>
        <v>297909.30770837003</v>
      </c>
      <c r="N378" s="48">
        <f t="shared" si="45"/>
        <v>1131073.0581845287</v>
      </c>
      <c r="P378" s="45"/>
    </row>
    <row r="379" spans="1:16" s="14" customFormat="1" ht="12.75">
      <c r="A379" s="49" t="s">
        <v>480</v>
      </c>
      <c r="B379" s="34" t="s">
        <v>500</v>
      </c>
      <c r="C379" s="35">
        <v>701</v>
      </c>
      <c r="D379" s="36">
        <v>912203.48</v>
      </c>
      <c r="E379" s="37">
        <v>63550</v>
      </c>
      <c r="F379" s="38">
        <f t="shared" si="50"/>
        <v>10062.228788040913</v>
      </c>
      <c r="G379" s="39">
        <f t="shared" si="46"/>
        <v>0.00046230067315936355</v>
      </c>
      <c r="H379" s="40">
        <f t="shared" si="51"/>
        <v>14.354106687647521</v>
      </c>
      <c r="I379" s="40">
        <f t="shared" si="52"/>
        <v>3052.228788040912</v>
      </c>
      <c r="J379" s="40">
        <f t="shared" si="53"/>
        <v>3052.228788040912</v>
      </c>
      <c r="K379" s="40">
        <f t="shared" si="47"/>
        <v>0.0003552509294209802</v>
      </c>
      <c r="L379" s="46">
        <f t="shared" si="48"/>
        <v>24853.83858001464</v>
      </c>
      <c r="M379" s="47">
        <f t="shared" si="49"/>
        <v>6195.682713330534</v>
      </c>
      <c r="N379" s="48">
        <f t="shared" si="45"/>
        <v>31049.521293345173</v>
      </c>
      <c r="P379" s="45"/>
    </row>
    <row r="380" spans="1:16" s="14" customFormat="1" ht="12.75">
      <c r="A380" s="33" t="s">
        <v>491</v>
      </c>
      <c r="B380" s="34" t="s">
        <v>501</v>
      </c>
      <c r="C380" s="35">
        <v>2006</v>
      </c>
      <c r="D380" s="36">
        <v>2490198.86</v>
      </c>
      <c r="E380" s="37">
        <v>161400</v>
      </c>
      <c r="F380" s="38">
        <f t="shared" si="50"/>
        <v>30950.055224039654</v>
      </c>
      <c r="G380" s="39">
        <f t="shared" si="46"/>
        <v>0.0014219743623200582</v>
      </c>
      <c r="H380" s="40">
        <f t="shared" si="51"/>
        <v>15.428741387856258</v>
      </c>
      <c r="I380" s="40">
        <f t="shared" si="52"/>
        <v>10890.055224039654</v>
      </c>
      <c r="J380" s="40">
        <f t="shared" si="53"/>
        <v>10890.055224039654</v>
      </c>
      <c r="K380" s="40">
        <f t="shared" si="47"/>
        <v>0.0012675007374755261</v>
      </c>
      <c r="L380" s="46">
        <f t="shared" si="48"/>
        <v>76447.04694998162</v>
      </c>
      <c r="M380" s="47">
        <f t="shared" si="49"/>
        <v>22105.59285829427</v>
      </c>
      <c r="N380" s="48">
        <f t="shared" si="45"/>
        <v>98552.6398082759</v>
      </c>
      <c r="P380" s="45"/>
    </row>
    <row r="381" spans="1:16" s="14" customFormat="1" ht="12.75">
      <c r="A381" s="49" t="s">
        <v>480</v>
      </c>
      <c r="B381" s="34" t="s">
        <v>502</v>
      </c>
      <c r="C381" s="35">
        <v>484</v>
      </c>
      <c r="D381" s="36">
        <v>310015.76</v>
      </c>
      <c r="E381" s="37">
        <v>27650</v>
      </c>
      <c r="F381" s="38">
        <f t="shared" si="50"/>
        <v>5426.677317902351</v>
      </c>
      <c r="G381" s="39">
        <f t="shared" si="46"/>
        <v>0.0002493241437788212</v>
      </c>
      <c r="H381" s="40">
        <f t="shared" si="51"/>
        <v>11.21214321880651</v>
      </c>
      <c r="I381" s="40">
        <f t="shared" si="52"/>
        <v>586.6773179023509</v>
      </c>
      <c r="J381" s="40">
        <f t="shared" si="53"/>
        <v>586.6773179023509</v>
      </c>
      <c r="K381" s="40">
        <f t="shared" si="47"/>
        <v>6.82837614505274E-05</v>
      </c>
      <c r="L381" s="46">
        <f t="shared" si="48"/>
        <v>13403.964959062647</v>
      </c>
      <c r="M381" s="47">
        <f t="shared" si="49"/>
        <v>1190.8892711688804</v>
      </c>
      <c r="N381" s="48">
        <f t="shared" si="45"/>
        <v>14594.854230231527</v>
      </c>
      <c r="P381" s="45"/>
    </row>
    <row r="382" spans="1:16" s="14" customFormat="1" ht="12.75">
      <c r="A382" s="33" t="s">
        <v>485</v>
      </c>
      <c r="B382" s="34" t="s">
        <v>503</v>
      </c>
      <c r="C382" s="35">
        <v>2599</v>
      </c>
      <c r="D382" s="36">
        <v>7241636</v>
      </c>
      <c r="E382" s="37">
        <v>818200</v>
      </c>
      <c r="F382" s="38">
        <f t="shared" si="50"/>
        <v>23002.947890491323</v>
      </c>
      <c r="G382" s="39">
        <f t="shared" si="46"/>
        <v>0.0010568511726808355</v>
      </c>
      <c r="H382" s="40">
        <f t="shared" si="51"/>
        <v>8.85069176240528</v>
      </c>
      <c r="I382" s="40">
        <f t="shared" si="52"/>
        <v>-2987.0521095086783</v>
      </c>
      <c r="J382" s="40">
        <f t="shared" si="53"/>
        <v>0</v>
      </c>
      <c r="K382" s="40">
        <f t="shared" si="47"/>
        <v>0</v>
      </c>
      <c r="L382" s="46">
        <f t="shared" si="48"/>
        <v>56817.586419248</v>
      </c>
      <c r="M382" s="47">
        <f t="shared" si="49"/>
        <v>0</v>
      </c>
      <c r="N382" s="48">
        <f t="shared" si="45"/>
        <v>56817.586419248</v>
      </c>
      <c r="P382" s="45"/>
    </row>
    <row r="383" spans="1:16" s="14" customFormat="1" ht="12.75">
      <c r="A383" s="49" t="s">
        <v>480</v>
      </c>
      <c r="B383" s="34" t="s">
        <v>504</v>
      </c>
      <c r="C383" s="35">
        <v>264</v>
      </c>
      <c r="D383" s="36">
        <v>163482.73</v>
      </c>
      <c r="E383" s="37">
        <v>21600</v>
      </c>
      <c r="F383" s="38">
        <f t="shared" si="50"/>
        <v>1998.1222555555557</v>
      </c>
      <c r="G383" s="39">
        <f t="shared" si="46"/>
        <v>9.18020533279772E-05</v>
      </c>
      <c r="H383" s="40">
        <f t="shared" si="51"/>
        <v>7.568644907407408</v>
      </c>
      <c r="I383" s="40">
        <f t="shared" si="52"/>
        <v>-641.8777444444444</v>
      </c>
      <c r="J383" s="40">
        <f t="shared" si="53"/>
        <v>0</v>
      </c>
      <c r="K383" s="40">
        <f t="shared" si="47"/>
        <v>0</v>
      </c>
      <c r="L383" s="46">
        <f t="shared" si="48"/>
        <v>4935.3884759344055</v>
      </c>
      <c r="M383" s="47">
        <f t="shared" si="49"/>
        <v>0</v>
      </c>
      <c r="N383" s="48">
        <f t="shared" si="45"/>
        <v>4935.3884759344055</v>
      </c>
      <c r="P383" s="45"/>
    </row>
    <row r="384" spans="1:16" s="14" customFormat="1" ht="12.75">
      <c r="A384" s="33" t="s">
        <v>482</v>
      </c>
      <c r="B384" s="34" t="s">
        <v>112</v>
      </c>
      <c r="C384" s="35">
        <v>130</v>
      </c>
      <c r="D384" s="36">
        <v>565648.27</v>
      </c>
      <c r="E384" s="37">
        <v>125350</v>
      </c>
      <c r="F384" s="38">
        <f t="shared" si="50"/>
        <v>586.6316322297567</v>
      </c>
      <c r="G384" s="39">
        <f t="shared" si="46"/>
        <v>2.6952298957733662E-05</v>
      </c>
      <c r="H384" s="40">
        <f t="shared" si="51"/>
        <v>4.512551017151974</v>
      </c>
      <c r="I384" s="40">
        <f t="shared" si="52"/>
        <v>-713.3683677702434</v>
      </c>
      <c r="J384" s="40">
        <f t="shared" si="53"/>
        <v>0</v>
      </c>
      <c r="K384" s="40">
        <f t="shared" si="47"/>
        <v>0</v>
      </c>
      <c r="L384" s="46">
        <f t="shared" si="48"/>
        <v>1448.987913164672</v>
      </c>
      <c r="M384" s="47">
        <f t="shared" si="49"/>
        <v>0</v>
      </c>
      <c r="N384" s="48">
        <f t="shared" si="45"/>
        <v>1448.987913164672</v>
      </c>
      <c r="P384" s="45"/>
    </row>
    <row r="385" spans="1:16" s="14" customFormat="1" ht="12.75">
      <c r="A385" s="33" t="s">
        <v>494</v>
      </c>
      <c r="B385" s="34" t="s">
        <v>458</v>
      </c>
      <c r="C385" s="35">
        <v>21124</v>
      </c>
      <c r="D385" s="36">
        <v>28981397</v>
      </c>
      <c r="E385" s="37">
        <v>1405850</v>
      </c>
      <c r="F385" s="38">
        <f t="shared" si="50"/>
        <v>435468.2435736387</v>
      </c>
      <c r="G385" s="39">
        <f t="shared" si="46"/>
        <v>0.02000722368615659</v>
      </c>
      <c r="H385" s="40">
        <f t="shared" si="51"/>
        <v>20.614857203826865</v>
      </c>
      <c r="I385" s="40">
        <f t="shared" si="52"/>
        <v>224228.2435736387</v>
      </c>
      <c r="J385" s="40">
        <f t="shared" si="53"/>
        <v>224228.2435736387</v>
      </c>
      <c r="K385" s="40">
        <f t="shared" si="47"/>
        <v>0.026098073723725506</v>
      </c>
      <c r="L385" s="46">
        <f t="shared" si="48"/>
        <v>1075612.3380304228</v>
      </c>
      <c r="M385" s="47">
        <f t="shared" si="49"/>
        <v>455158.2299442751</v>
      </c>
      <c r="N385" s="48">
        <f t="shared" si="45"/>
        <v>1530770.5679746978</v>
      </c>
      <c r="P385" s="45"/>
    </row>
    <row r="386" spans="1:16" s="14" customFormat="1" ht="12.75">
      <c r="A386" s="33" t="s">
        <v>489</v>
      </c>
      <c r="B386" s="34" t="s">
        <v>323</v>
      </c>
      <c r="C386" s="35">
        <v>1276</v>
      </c>
      <c r="D386" s="36">
        <v>1475451.46</v>
      </c>
      <c r="E386" s="37">
        <v>75000</v>
      </c>
      <c r="F386" s="38">
        <f t="shared" si="50"/>
        <v>25102.347506133334</v>
      </c>
      <c r="G386" s="39">
        <f t="shared" si="46"/>
        <v>0.0011533063294841997</v>
      </c>
      <c r="H386" s="40">
        <f t="shared" si="51"/>
        <v>19.672686133333332</v>
      </c>
      <c r="I386" s="40">
        <f t="shared" si="52"/>
        <v>12342.347506133332</v>
      </c>
      <c r="J386" s="40">
        <f t="shared" si="53"/>
        <v>12342.347506133332</v>
      </c>
      <c r="K386" s="40">
        <f t="shared" si="47"/>
        <v>0.0014365339977036517</v>
      </c>
      <c r="L386" s="46">
        <f t="shared" si="48"/>
        <v>62003.131318020896</v>
      </c>
      <c r="M386" s="47">
        <f t="shared" si="49"/>
        <v>25053.583592844192</v>
      </c>
      <c r="N386" s="48">
        <f t="shared" si="45"/>
        <v>87056.71491086509</v>
      </c>
      <c r="P386" s="45"/>
    </row>
    <row r="387" spans="1:16" s="14" customFormat="1" ht="12.75">
      <c r="A387" s="33" t="s">
        <v>481</v>
      </c>
      <c r="B387" s="34" t="s">
        <v>92</v>
      </c>
      <c r="C387" s="35">
        <v>19393</v>
      </c>
      <c r="D387" s="36">
        <v>59211494.8</v>
      </c>
      <c r="E387" s="37">
        <v>4068100</v>
      </c>
      <c r="F387" s="38">
        <f t="shared" si="50"/>
        <v>282266.54179012316</v>
      </c>
      <c r="G387" s="39">
        <f t="shared" si="46"/>
        <v>0.012968499825310172</v>
      </c>
      <c r="H387" s="40">
        <f t="shared" si="51"/>
        <v>14.55507357242939</v>
      </c>
      <c r="I387" s="40">
        <f t="shared" si="52"/>
        <v>88336.54179012314</v>
      </c>
      <c r="J387" s="40">
        <f t="shared" si="53"/>
        <v>88336.54179012314</v>
      </c>
      <c r="K387" s="40">
        <f t="shared" si="47"/>
        <v>0.010281548583688892</v>
      </c>
      <c r="L387" s="46">
        <f t="shared" si="48"/>
        <v>697202.1024336654</v>
      </c>
      <c r="M387" s="47">
        <f t="shared" si="49"/>
        <v>179313.28970779965</v>
      </c>
      <c r="N387" s="48">
        <f t="shared" si="45"/>
        <v>876515.3921414651</v>
      </c>
      <c r="P387" s="45"/>
    </row>
    <row r="388" spans="1:16" s="14" customFormat="1" ht="12.75">
      <c r="A388" s="33" t="s">
        <v>492</v>
      </c>
      <c r="B388" s="34" t="s">
        <v>386</v>
      </c>
      <c r="C388" s="35">
        <v>1447</v>
      </c>
      <c r="D388" s="36">
        <v>2993291</v>
      </c>
      <c r="E388" s="37">
        <v>163650</v>
      </c>
      <c r="F388" s="38">
        <f t="shared" si="50"/>
        <v>26466.801570424686</v>
      </c>
      <c r="G388" s="39">
        <f t="shared" si="46"/>
        <v>0.001215995028549224</v>
      </c>
      <c r="H388" s="40">
        <f t="shared" si="51"/>
        <v>18.290809654750994</v>
      </c>
      <c r="I388" s="40">
        <f t="shared" si="52"/>
        <v>11996.801570424688</v>
      </c>
      <c r="J388" s="40">
        <f t="shared" si="53"/>
        <v>11996.801570424688</v>
      </c>
      <c r="K388" s="40">
        <f t="shared" si="47"/>
        <v>0.001396315677471855</v>
      </c>
      <c r="L388" s="46">
        <f t="shared" si="48"/>
        <v>65373.35095604452</v>
      </c>
      <c r="M388" s="47">
        <f t="shared" si="49"/>
        <v>24352.164030549255</v>
      </c>
      <c r="N388" s="48">
        <f t="shared" si="45"/>
        <v>89725.51498659377</v>
      </c>
      <c r="P388" s="45"/>
    </row>
    <row r="389" spans="1:16" s="14" customFormat="1" ht="12.75">
      <c r="A389" s="33" t="s">
        <v>492</v>
      </c>
      <c r="B389" s="34" t="s">
        <v>387</v>
      </c>
      <c r="C389" s="35">
        <v>2650</v>
      </c>
      <c r="D389" s="36">
        <v>4833332</v>
      </c>
      <c r="E389" s="37">
        <v>246750</v>
      </c>
      <c r="F389" s="38">
        <f t="shared" si="50"/>
        <v>51908.124822695034</v>
      </c>
      <c r="G389" s="39">
        <f t="shared" si="46"/>
        <v>0.002384875314750656</v>
      </c>
      <c r="H389" s="40">
        <f t="shared" si="51"/>
        <v>19.587971631205672</v>
      </c>
      <c r="I389" s="40">
        <f t="shared" si="52"/>
        <v>25408.12482269503</v>
      </c>
      <c r="J389" s="40">
        <f t="shared" si="53"/>
        <v>25408.12482269503</v>
      </c>
      <c r="K389" s="40">
        <f t="shared" si="47"/>
        <v>0.0029572684700022883</v>
      </c>
      <c r="L389" s="46">
        <f aca="true" t="shared" si="54" ref="L389:L452">$B$505*G389</f>
        <v>128213.75686347272</v>
      </c>
      <c r="M389" s="47">
        <f aca="true" t="shared" si="55" ref="M389:M452">$G$505*K389</f>
        <v>51575.648705927204</v>
      </c>
      <c r="N389" s="48">
        <f aca="true" t="shared" si="56" ref="N389:N452">L389+M389</f>
        <v>179789.40556939994</v>
      </c>
      <c r="P389" s="45"/>
    </row>
    <row r="390" spans="1:16" s="14" customFormat="1" ht="12.75">
      <c r="A390" s="33" t="s">
        <v>481</v>
      </c>
      <c r="B390" s="34" t="s">
        <v>93</v>
      </c>
      <c r="C390" s="35">
        <v>1799</v>
      </c>
      <c r="D390" s="36">
        <v>4483199</v>
      </c>
      <c r="E390" s="37">
        <v>380850</v>
      </c>
      <c r="F390" s="38">
        <f t="shared" si="50"/>
        <v>21177.038206643036</v>
      </c>
      <c r="G390" s="39">
        <f t="shared" si="46"/>
        <v>0.0009729612817081207</v>
      </c>
      <c r="H390" s="40">
        <f t="shared" si="51"/>
        <v>11.771560982013916</v>
      </c>
      <c r="I390" s="40">
        <f t="shared" si="52"/>
        <v>3187.0382066430357</v>
      </c>
      <c r="J390" s="40">
        <f t="shared" si="53"/>
        <v>3187.0382066430357</v>
      </c>
      <c r="K390" s="40">
        <f t="shared" si="47"/>
        <v>0.0003709414869049903</v>
      </c>
      <c r="L390" s="46">
        <f t="shared" si="54"/>
        <v>52307.5652797976</v>
      </c>
      <c r="M390" s="47">
        <f t="shared" si="55"/>
        <v>6469.330739880804</v>
      </c>
      <c r="N390" s="48">
        <f t="shared" si="56"/>
        <v>58776.8960196784</v>
      </c>
      <c r="P390" s="45"/>
    </row>
    <row r="391" spans="1:16" s="14" customFormat="1" ht="12.75">
      <c r="A391" s="33" t="s">
        <v>489</v>
      </c>
      <c r="B391" s="34" t="s">
        <v>324</v>
      </c>
      <c r="C391" s="35">
        <v>600</v>
      </c>
      <c r="D391" s="36">
        <v>927122</v>
      </c>
      <c r="E391" s="37">
        <v>74400</v>
      </c>
      <c r="F391" s="38">
        <f aca="true" t="shared" si="57" ref="F391:F454">(C391*D391)/E391</f>
        <v>7476.790322580645</v>
      </c>
      <c r="G391" s="39">
        <f aca="true" t="shared" si="58" ref="G391:G454">F391/$F$498</f>
        <v>0.00034351486852580526</v>
      </c>
      <c r="H391" s="40">
        <f aca="true" t="shared" si="59" ref="H391:H454">D391/E391</f>
        <v>12.461317204301075</v>
      </c>
      <c r="I391" s="40">
        <f aca="true" t="shared" si="60" ref="I391:I454">(H391-10)*C391</f>
        <v>1476.790322580645</v>
      </c>
      <c r="J391" s="40">
        <f aca="true" t="shared" si="61" ref="J391:J454">IF(I391&gt;0,I391,0)</f>
        <v>1476.790322580645</v>
      </c>
      <c r="K391" s="40">
        <f aca="true" t="shared" si="62" ref="K391:K454">J391/$J$498</f>
        <v>0.00017188460337975525</v>
      </c>
      <c r="L391" s="46">
        <f t="shared" si="54"/>
        <v>18467.77127497763</v>
      </c>
      <c r="M391" s="47">
        <f t="shared" si="55"/>
        <v>2997.7190139470245</v>
      </c>
      <c r="N391" s="48">
        <f t="shared" si="56"/>
        <v>21465.490288924655</v>
      </c>
      <c r="P391" s="45"/>
    </row>
    <row r="392" spans="1:16" s="14" customFormat="1" ht="12.75">
      <c r="A392" s="33" t="s">
        <v>488</v>
      </c>
      <c r="B392" s="34" t="s">
        <v>300</v>
      </c>
      <c r="C392" s="35">
        <v>38</v>
      </c>
      <c r="D392" s="36">
        <v>113824.7</v>
      </c>
      <c r="E392" s="37">
        <v>11300</v>
      </c>
      <c r="F392" s="38">
        <f t="shared" si="57"/>
        <v>382.7733274336283</v>
      </c>
      <c r="G392" s="39">
        <f t="shared" si="58"/>
        <v>1.758619990337834E-05</v>
      </c>
      <c r="H392" s="40">
        <f t="shared" si="59"/>
        <v>10.072982300884956</v>
      </c>
      <c r="I392" s="40">
        <f t="shared" si="60"/>
        <v>2.7733274336283174</v>
      </c>
      <c r="J392" s="40">
        <f t="shared" si="61"/>
        <v>2.7733274336283174</v>
      </c>
      <c r="K392" s="40">
        <f t="shared" si="62"/>
        <v>3.227894161294293E-07</v>
      </c>
      <c r="L392" s="46">
        <f t="shared" si="54"/>
        <v>945.4551961765437</v>
      </c>
      <c r="M392" s="47">
        <f t="shared" si="55"/>
        <v>5.629544189564201</v>
      </c>
      <c r="N392" s="48">
        <f t="shared" si="56"/>
        <v>951.0847403661079</v>
      </c>
      <c r="P392" s="45"/>
    </row>
    <row r="393" spans="1:16" s="14" customFormat="1" ht="12.75">
      <c r="A393" s="33" t="s">
        <v>483</v>
      </c>
      <c r="B393" s="34" t="s">
        <v>142</v>
      </c>
      <c r="C393" s="35">
        <v>1227</v>
      </c>
      <c r="D393" s="36">
        <v>2574236.15</v>
      </c>
      <c r="E393" s="37">
        <v>223750</v>
      </c>
      <c r="F393" s="38">
        <f t="shared" si="57"/>
        <v>14116.59332312849</v>
      </c>
      <c r="G393" s="39">
        <f t="shared" si="58"/>
        <v>0.0006485750556333646</v>
      </c>
      <c r="H393" s="40">
        <f t="shared" si="59"/>
        <v>11.504966033519553</v>
      </c>
      <c r="I393" s="40">
        <f t="shared" si="60"/>
        <v>1846.5933231284914</v>
      </c>
      <c r="J393" s="40">
        <f t="shared" si="61"/>
        <v>1846.5933231284914</v>
      </c>
      <c r="K393" s="40">
        <f t="shared" si="62"/>
        <v>0.00021492621944799634</v>
      </c>
      <c r="L393" s="46">
        <f t="shared" si="54"/>
        <v>34868.1727620564</v>
      </c>
      <c r="M393" s="47">
        <f t="shared" si="55"/>
        <v>3748.377702053646</v>
      </c>
      <c r="N393" s="48">
        <f t="shared" si="56"/>
        <v>38616.55046411004</v>
      </c>
      <c r="P393" s="45"/>
    </row>
    <row r="394" spans="1:16" s="14" customFormat="1" ht="12.75">
      <c r="A394" s="33" t="s">
        <v>494</v>
      </c>
      <c r="B394" s="34" t="s">
        <v>459</v>
      </c>
      <c r="C394" s="35">
        <v>2747</v>
      </c>
      <c r="D394" s="36">
        <v>5341059</v>
      </c>
      <c r="E394" s="37">
        <v>524850</v>
      </c>
      <c r="F394" s="38">
        <f t="shared" si="57"/>
        <v>27954.44236067448</v>
      </c>
      <c r="G394" s="39">
        <f t="shared" si="58"/>
        <v>0.001284343438552502</v>
      </c>
      <c r="H394" s="40">
        <f t="shared" si="59"/>
        <v>10.176353243783938</v>
      </c>
      <c r="I394" s="40">
        <f t="shared" si="60"/>
        <v>484.44236067447684</v>
      </c>
      <c r="J394" s="40">
        <f t="shared" si="61"/>
        <v>484.44236067447684</v>
      </c>
      <c r="K394" s="40">
        <f t="shared" si="62"/>
        <v>5.6384567092352184E-05</v>
      </c>
      <c r="L394" s="46">
        <f t="shared" si="54"/>
        <v>69047.84344123401</v>
      </c>
      <c r="M394" s="47">
        <f t="shared" si="55"/>
        <v>983.3637541838362</v>
      </c>
      <c r="N394" s="48">
        <f t="shared" si="56"/>
        <v>70031.20719541785</v>
      </c>
      <c r="P394" s="45"/>
    </row>
    <row r="395" spans="1:16" s="14" customFormat="1" ht="12.75">
      <c r="A395" s="49" t="s">
        <v>480</v>
      </c>
      <c r="B395" s="34" t="s">
        <v>62</v>
      </c>
      <c r="C395" s="35">
        <v>828</v>
      </c>
      <c r="D395" s="36">
        <v>880607.2</v>
      </c>
      <c r="E395" s="37">
        <v>42100</v>
      </c>
      <c r="F395" s="38">
        <f t="shared" si="57"/>
        <v>17319.305501187646</v>
      </c>
      <c r="G395" s="39">
        <f t="shared" si="58"/>
        <v>0.0007957209839402394</v>
      </c>
      <c r="H395" s="40">
        <f t="shared" si="59"/>
        <v>20.917035629453682</v>
      </c>
      <c r="I395" s="40">
        <f t="shared" si="60"/>
        <v>9039.30550118765</v>
      </c>
      <c r="J395" s="40">
        <f t="shared" si="61"/>
        <v>9039.30550118765</v>
      </c>
      <c r="K395" s="40">
        <f t="shared" si="62"/>
        <v>0.0010520907519118937</v>
      </c>
      <c r="L395" s="46">
        <f t="shared" si="54"/>
        <v>42778.91432523121</v>
      </c>
      <c r="M395" s="47">
        <f t="shared" si="55"/>
        <v>18348.778130150848</v>
      </c>
      <c r="N395" s="48">
        <f t="shared" si="56"/>
        <v>61127.69245538206</v>
      </c>
      <c r="P395" s="45"/>
    </row>
    <row r="396" spans="1:16" s="14" customFormat="1" ht="12.75">
      <c r="A396" s="33" t="s">
        <v>489</v>
      </c>
      <c r="B396" s="34" t="s">
        <v>325</v>
      </c>
      <c r="C396" s="35">
        <v>224</v>
      </c>
      <c r="D396" s="36">
        <v>354897</v>
      </c>
      <c r="E396" s="37">
        <v>30000</v>
      </c>
      <c r="F396" s="38">
        <f t="shared" si="57"/>
        <v>2649.8976</v>
      </c>
      <c r="G396" s="39">
        <f t="shared" si="58"/>
        <v>0.00012174732557655305</v>
      </c>
      <c r="H396" s="40">
        <f t="shared" si="59"/>
        <v>11.8299</v>
      </c>
      <c r="I396" s="40">
        <f t="shared" si="60"/>
        <v>409.89760000000007</v>
      </c>
      <c r="J396" s="40">
        <f t="shared" si="61"/>
        <v>409.89760000000007</v>
      </c>
      <c r="K396" s="40">
        <f t="shared" si="62"/>
        <v>4.7708253043800775E-05</v>
      </c>
      <c r="L396" s="46">
        <f t="shared" si="54"/>
        <v>6545.282222388324</v>
      </c>
      <c r="M396" s="47">
        <f t="shared" si="55"/>
        <v>832.0462360181479</v>
      </c>
      <c r="N396" s="48">
        <f t="shared" si="56"/>
        <v>7377.328458406472</v>
      </c>
      <c r="P396" s="45"/>
    </row>
    <row r="397" spans="1:16" s="14" customFormat="1" ht="12.75">
      <c r="A397" s="33" t="s">
        <v>484</v>
      </c>
      <c r="B397" s="34" t="s">
        <v>174</v>
      </c>
      <c r="C397" s="35">
        <v>4311</v>
      </c>
      <c r="D397" s="36">
        <v>4197508.75</v>
      </c>
      <c r="E397" s="37">
        <v>394600</v>
      </c>
      <c r="F397" s="38">
        <f t="shared" si="57"/>
        <v>45857.72990686772</v>
      </c>
      <c r="G397" s="39">
        <f t="shared" si="58"/>
        <v>0.002106894988384856</v>
      </c>
      <c r="H397" s="40">
        <f t="shared" si="59"/>
        <v>10.63737645717182</v>
      </c>
      <c r="I397" s="40">
        <f t="shared" si="60"/>
        <v>2747.7299068677166</v>
      </c>
      <c r="J397" s="40">
        <f t="shared" si="61"/>
        <v>2747.7299068677166</v>
      </c>
      <c r="K397" s="40">
        <f t="shared" si="62"/>
        <v>0.0003198101030424773</v>
      </c>
      <c r="L397" s="46">
        <f t="shared" si="54"/>
        <v>113269.20116403993</v>
      </c>
      <c r="M397" s="47">
        <f t="shared" si="55"/>
        <v>5577.584076129695</v>
      </c>
      <c r="N397" s="48">
        <f t="shared" si="56"/>
        <v>118846.78524016963</v>
      </c>
      <c r="P397" s="45"/>
    </row>
    <row r="398" spans="1:16" s="14" customFormat="1" ht="12.75">
      <c r="A398" s="33" t="s">
        <v>491</v>
      </c>
      <c r="B398" s="34" t="s">
        <v>364</v>
      </c>
      <c r="C398" s="35">
        <v>8263</v>
      </c>
      <c r="D398" s="36">
        <v>16754558.35</v>
      </c>
      <c r="E398" s="37">
        <v>985050</v>
      </c>
      <c r="F398" s="38">
        <f t="shared" si="57"/>
        <v>140544.04918131058</v>
      </c>
      <c r="G398" s="39">
        <f t="shared" si="58"/>
        <v>0.0064571786145714094</v>
      </c>
      <c r="H398" s="40">
        <f t="shared" si="59"/>
        <v>17.008840515709863</v>
      </c>
      <c r="I398" s="40">
        <f t="shared" si="60"/>
        <v>57914.0491813106</v>
      </c>
      <c r="J398" s="40">
        <f t="shared" si="61"/>
        <v>57914.0491813106</v>
      </c>
      <c r="K398" s="40">
        <f t="shared" si="62"/>
        <v>0.006740654527211403</v>
      </c>
      <c r="L398" s="46">
        <f t="shared" si="54"/>
        <v>347145.66576795356</v>
      </c>
      <c r="M398" s="47">
        <f t="shared" si="55"/>
        <v>117559.0358027941</v>
      </c>
      <c r="N398" s="48">
        <f t="shared" si="56"/>
        <v>464704.70157074765</v>
      </c>
      <c r="P398" s="45"/>
    </row>
    <row r="399" spans="1:16" s="14" customFormat="1" ht="12.75">
      <c r="A399" s="33" t="s">
        <v>491</v>
      </c>
      <c r="B399" s="34" t="s">
        <v>365</v>
      </c>
      <c r="C399" s="35">
        <v>1019</v>
      </c>
      <c r="D399" s="36">
        <v>1780766.32</v>
      </c>
      <c r="E399" s="37">
        <v>118400</v>
      </c>
      <c r="F399" s="38">
        <f t="shared" si="57"/>
        <v>15326.020946621624</v>
      </c>
      <c r="G399" s="39">
        <f t="shared" si="58"/>
        <v>0.0007041411947319832</v>
      </c>
      <c r="H399" s="40">
        <f t="shared" si="59"/>
        <v>15.04025608108108</v>
      </c>
      <c r="I399" s="40">
        <f t="shared" si="60"/>
        <v>5136.020946621621</v>
      </c>
      <c r="J399" s="40">
        <f t="shared" si="61"/>
        <v>5136.020946621621</v>
      </c>
      <c r="K399" s="40">
        <f t="shared" si="62"/>
        <v>0.0005977848783688547</v>
      </c>
      <c r="L399" s="46">
        <f t="shared" si="54"/>
        <v>37855.47503491214</v>
      </c>
      <c r="M399" s="47">
        <f t="shared" si="55"/>
        <v>10425.54749465936</v>
      </c>
      <c r="N399" s="48">
        <f t="shared" si="56"/>
        <v>48281.0225295715</v>
      </c>
      <c r="P399" s="45"/>
    </row>
    <row r="400" spans="1:16" s="14" customFormat="1" ht="12.75">
      <c r="A400" s="49" t="s">
        <v>480</v>
      </c>
      <c r="B400" s="34" t="s">
        <v>63</v>
      </c>
      <c r="C400" s="35">
        <v>454</v>
      </c>
      <c r="D400" s="36">
        <v>343833.5</v>
      </c>
      <c r="E400" s="37">
        <v>21050</v>
      </c>
      <c r="F400" s="38">
        <f t="shared" si="57"/>
        <v>7415.696389548693</v>
      </c>
      <c r="G400" s="39">
        <f t="shared" si="58"/>
        <v>0.00034070795894726414</v>
      </c>
      <c r="H400" s="40">
        <f t="shared" si="59"/>
        <v>16.334133016627078</v>
      </c>
      <c r="I400" s="40">
        <f t="shared" si="60"/>
        <v>2875.6963895486933</v>
      </c>
      <c r="J400" s="40">
        <f t="shared" si="61"/>
        <v>2875.6963895486933</v>
      </c>
      <c r="K400" s="40">
        <f t="shared" si="62"/>
        <v>0.0003347042066841409</v>
      </c>
      <c r="L400" s="46">
        <f t="shared" si="54"/>
        <v>18316.86844998929</v>
      </c>
      <c r="M400" s="47">
        <f t="shared" si="55"/>
        <v>5837.34170889258</v>
      </c>
      <c r="N400" s="48">
        <f t="shared" si="56"/>
        <v>24154.21015888187</v>
      </c>
      <c r="P400" s="45"/>
    </row>
    <row r="401" spans="1:16" s="14" customFormat="1" ht="12.75">
      <c r="A401" s="33" t="s">
        <v>491</v>
      </c>
      <c r="B401" s="34" t="s">
        <v>366</v>
      </c>
      <c r="C401" s="35">
        <v>1024</v>
      </c>
      <c r="D401" s="36">
        <v>1542752.06</v>
      </c>
      <c r="E401" s="37">
        <v>93100</v>
      </c>
      <c r="F401" s="38">
        <f t="shared" si="57"/>
        <v>16968.615568635876</v>
      </c>
      <c r="G401" s="39">
        <f t="shared" si="58"/>
        <v>0.000779608828740431</v>
      </c>
      <c r="H401" s="40">
        <f t="shared" si="59"/>
        <v>16.570913641245973</v>
      </c>
      <c r="I401" s="40">
        <f t="shared" si="60"/>
        <v>6728.615568635876</v>
      </c>
      <c r="J401" s="40">
        <f t="shared" si="61"/>
        <v>6728.615568635876</v>
      </c>
      <c r="K401" s="40">
        <f t="shared" si="62"/>
        <v>0.0007831480208299286</v>
      </c>
      <c r="L401" s="46">
        <f t="shared" si="54"/>
        <v>41912.705539992996</v>
      </c>
      <c r="M401" s="47">
        <f t="shared" si="55"/>
        <v>13658.336271050597</v>
      </c>
      <c r="N401" s="48">
        <f t="shared" si="56"/>
        <v>55571.04181104359</v>
      </c>
      <c r="P401" s="45"/>
    </row>
    <row r="402" spans="1:16" s="14" customFormat="1" ht="12.75">
      <c r="A402" s="33" t="s">
        <v>486</v>
      </c>
      <c r="B402" s="34" t="s">
        <v>211</v>
      </c>
      <c r="C402" s="35">
        <v>571</v>
      </c>
      <c r="D402" s="36">
        <v>915326</v>
      </c>
      <c r="E402" s="37">
        <v>54400</v>
      </c>
      <c r="F402" s="38">
        <f t="shared" si="57"/>
        <v>9607.557830882353</v>
      </c>
      <c r="G402" s="39">
        <f t="shared" si="58"/>
        <v>0.00044141119688247414</v>
      </c>
      <c r="H402" s="40">
        <f t="shared" si="59"/>
        <v>16.825845588235293</v>
      </c>
      <c r="I402" s="40">
        <f t="shared" si="60"/>
        <v>3897.557830882352</v>
      </c>
      <c r="J402" s="40">
        <f t="shared" si="61"/>
        <v>3897.557830882352</v>
      </c>
      <c r="K402" s="40">
        <f t="shared" si="62"/>
        <v>0.0004536393363820195</v>
      </c>
      <c r="L402" s="46">
        <f t="shared" si="54"/>
        <v>23730.79528470911</v>
      </c>
      <c r="M402" s="47">
        <f t="shared" si="55"/>
        <v>7911.606027575466</v>
      </c>
      <c r="N402" s="48">
        <f t="shared" si="56"/>
        <v>31642.40131228458</v>
      </c>
      <c r="P402" s="45"/>
    </row>
    <row r="403" spans="1:16" s="14" customFormat="1" ht="12.75">
      <c r="A403" s="33" t="s">
        <v>483</v>
      </c>
      <c r="B403" s="34" t="s">
        <v>143</v>
      </c>
      <c r="C403" s="35">
        <v>273</v>
      </c>
      <c r="D403" s="36">
        <v>857915.55</v>
      </c>
      <c r="E403" s="37">
        <v>107200</v>
      </c>
      <c r="F403" s="38">
        <f t="shared" si="57"/>
        <v>2184.8035928171644</v>
      </c>
      <c r="G403" s="39">
        <f t="shared" si="58"/>
        <v>0.00010037897099704311</v>
      </c>
      <c r="H403" s="40">
        <f t="shared" si="59"/>
        <v>8.002943563432837</v>
      </c>
      <c r="I403" s="40">
        <f t="shared" si="60"/>
        <v>-545.1964071828356</v>
      </c>
      <c r="J403" s="40">
        <f t="shared" si="61"/>
        <v>0</v>
      </c>
      <c r="K403" s="40">
        <f t="shared" si="62"/>
        <v>0</v>
      </c>
      <c r="L403" s="46">
        <f t="shared" si="54"/>
        <v>5396.493855263057</v>
      </c>
      <c r="M403" s="47">
        <f t="shared" si="55"/>
        <v>0</v>
      </c>
      <c r="N403" s="48">
        <f t="shared" si="56"/>
        <v>5396.493855263057</v>
      </c>
      <c r="P403" s="45"/>
    </row>
    <row r="404" spans="1:16" s="14" customFormat="1" ht="12.75">
      <c r="A404" s="33" t="s">
        <v>494</v>
      </c>
      <c r="B404" s="34" t="s">
        <v>505</v>
      </c>
      <c r="C404" s="35">
        <v>7511</v>
      </c>
      <c r="D404" s="36">
        <v>11777798</v>
      </c>
      <c r="E404" s="37">
        <v>694750</v>
      </c>
      <c r="F404" s="38">
        <f t="shared" si="57"/>
        <v>127330.75318891687</v>
      </c>
      <c r="G404" s="39">
        <f t="shared" si="58"/>
        <v>0.005850104798162308</v>
      </c>
      <c r="H404" s="40">
        <f t="shared" si="59"/>
        <v>16.95256998920475</v>
      </c>
      <c r="I404" s="40">
        <f t="shared" si="60"/>
        <v>52220.75318891688</v>
      </c>
      <c r="J404" s="40">
        <f t="shared" si="61"/>
        <v>52220.75318891688</v>
      </c>
      <c r="K404" s="40">
        <f t="shared" si="62"/>
        <v>0.006078008037311544</v>
      </c>
      <c r="L404" s="46">
        <f t="shared" si="54"/>
        <v>314508.64939487964</v>
      </c>
      <c r="M404" s="47">
        <f t="shared" si="55"/>
        <v>106002.2823575229</v>
      </c>
      <c r="N404" s="48">
        <f t="shared" si="56"/>
        <v>420510.93175240257</v>
      </c>
      <c r="P404" s="45"/>
    </row>
    <row r="405" spans="1:16" s="14" customFormat="1" ht="12.75">
      <c r="A405" s="33" t="s">
        <v>486</v>
      </c>
      <c r="B405" s="34" t="s">
        <v>506</v>
      </c>
      <c r="C405" s="35">
        <v>870</v>
      </c>
      <c r="D405" s="36">
        <v>2526136.85</v>
      </c>
      <c r="E405" s="37">
        <v>619900</v>
      </c>
      <c r="F405" s="38">
        <f t="shared" si="57"/>
        <v>3545.3122431037264</v>
      </c>
      <c r="G405" s="39">
        <f t="shared" si="58"/>
        <v>0.00016288640132044687</v>
      </c>
      <c r="H405" s="40">
        <f t="shared" si="59"/>
        <v>4.075071543797387</v>
      </c>
      <c r="I405" s="40">
        <f t="shared" si="60"/>
        <v>-5154.687756896274</v>
      </c>
      <c r="J405" s="40">
        <f t="shared" si="61"/>
        <v>0</v>
      </c>
      <c r="K405" s="40">
        <f t="shared" si="62"/>
        <v>0</v>
      </c>
      <c r="L405" s="46">
        <f t="shared" si="54"/>
        <v>8756.968268359687</v>
      </c>
      <c r="M405" s="47">
        <f t="shared" si="55"/>
        <v>0</v>
      </c>
      <c r="N405" s="48">
        <f t="shared" si="56"/>
        <v>8756.968268359687</v>
      </c>
      <c r="P405" s="45"/>
    </row>
    <row r="406" spans="1:16" s="14" customFormat="1" ht="12.75">
      <c r="A406" s="33" t="s">
        <v>481</v>
      </c>
      <c r="B406" s="34" t="s">
        <v>507</v>
      </c>
      <c r="C406" s="35">
        <v>26288</v>
      </c>
      <c r="D406" s="36">
        <v>61438418.940000005</v>
      </c>
      <c r="E406" s="37">
        <v>4008050</v>
      </c>
      <c r="F406" s="38">
        <f t="shared" si="57"/>
        <v>402962.3275894064</v>
      </c>
      <c r="G406" s="39">
        <f t="shared" si="58"/>
        <v>0.01851376660445788</v>
      </c>
      <c r="H406" s="40">
        <f t="shared" si="59"/>
        <v>15.32875561432617</v>
      </c>
      <c r="I406" s="40">
        <f t="shared" si="60"/>
        <v>140082.32758940634</v>
      </c>
      <c r="J406" s="40">
        <f t="shared" si="61"/>
        <v>140082.32758940634</v>
      </c>
      <c r="K406" s="40">
        <f t="shared" si="62"/>
        <v>0.01630427485206059</v>
      </c>
      <c r="L406" s="46">
        <f t="shared" si="54"/>
        <v>995322.2943645677</v>
      </c>
      <c r="M406" s="47">
        <f t="shared" si="55"/>
        <v>284351.4414415373</v>
      </c>
      <c r="N406" s="48">
        <f t="shared" si="56"/>
        <v>1279673.735806105</v>
      </c>
      <c r="P406" s="45"/>
    </row>
    <row r="407" spans="1:16" s="14" customFormat="1" ht="12.75">
      <c r="A407" s="33" t="s">
        <v>485</v>
      </c>
      <c r="B407" s="34" t="s">
        <v>508</v>
      </c>
      <c r="C407" s="35">
        <v>1579</v>
      </c>
      <c r="D407" s="36">
        <v>3524408</v>
      </c>
      <c r="E407" s="37">
        <v>254650</v>
      </c>
      <c r="F407" s="38">
        <f t="shared" si="57"/>
        <v>21853.682434714312</v>
      </c>
      <c r="G407" s="39">
        <f t="shared" si="58"/>
        <v>0.0010040491339838044</v>
      </c>
      <c r="H407" s="40">
        <f t="shared" si="59"/>
        <v>13.84020420184567</v>
      </c>
      <c r="I407" s="40">
        <f t="shared" si="60"/>
        <v>6063.682434714314</v>
      </c>
      <c r="J407" s="40">
        <f t="shared" si="61"/>
        <v>6063.682434714314</v>
      </c>
      <c r="K407" s="40">
        <f t="shared" si="62"/>
        <v>0.0007057560131423078</v>
      </c>
      <c r="L407" s="46">
        <f t="shared" si="54"/>
        <v>53978.885498690805</v>
      </c>
      <c r="M407" s="47">
        <f t="shared" si="55"/>
        <v>12308.596454854585</v>
      </c>
      <c r="N407" s="48">
        <f t="shared" si="56"/>
        <v>66287.48195354539</v>
      </c>
      <c r="P407" s="45"/>
    </row>
    <row r="408" spans="1:16" s="14" customFormat="1" ht="12.75">
      <c r="A408" s="33" t="s">
        <v>486</v>
      </c>
      <c r="B408" s="34" t="s">
        <v>212</v>
      </c>
      <c r="C408" s="35">
        <v>577</v>
      </c>
      <c r="D408" s="36">
        <v>2920875</v>
      </c>
      <c r="E408" s="37">
        <v>647450</v>
      </c>
      <c r="F408" s="38">
        <f t="shared" si="57"/>
        <v>2603.0502355394237</v>
      </c>
      <c r="G408" s="39">
        <f t="shared" si="58"/>
        <v>0.00011959496265755376</v>
      </c>
      <c r="H408" s="40">
        <f t="shared" si="59"/>
        <v>4.511352227971272</v>
      </c>
      <c r="I408" s="40">
        <f t="shared" si="60"/>
        <v>-3166.9497644605763</v>
      </c>
      <c r="J408" s="40">
        <f t="shared" si="61"/>
        <v>0</v>
      </c>
      <c r="K408" s="40">
        <f t="shared" si="62"/>
        <v>0</v>
      </c>
      <c r="L408" s="46">
        <f t="shared" si="54"/>
        <v>6429.568610749309</v>
      </c>
      <c r="M408" s="47">
        <f t="shared" si="55"/>
        <v>0</v>
      </c>
      <c r="N408" s="48">
        <f t="shared" si="56"/>
        <v>6429.568610749309</v>
      </c>
      <c r="P408" s="45"/>
    </row>
    <row r="409" spans="1:16" s="14" customFormat="1" ht="12.75">
      <c r="A409" s="33" t="s">
        <v>483</v>
      </c>
      <c r="B409" s="34" t="s">
        <v>144</v>
      </c>
      <c r="C409" s="35">
        <v>1756</v>
      </c>
      <c r="D409" s="36">
        <v>7070182.76</v>
      </c>
      <c r="E409" s="37">
        <v>621700</v>
      </c>
      <c r="F409" s="38">
        <f t="shared" si="57"/>
        <v>19969.826164645325</v>
      </c>
      <c r="G409" s="39">
        <f t="shared" si="58"/>
        <v>0.0009174969356454537</v>
      </c>
      <c r="H409" s="40">
        <f t="shared" si="59"/>
        <v>11.372338362554286</v>
      </c>
      <c r="I409" s="40">
        <f t="shared" si="60"/>
        <v>2409.8261646453266</v>
      </c>
      <c r="J409" s="40">
        <f t="shared" si="61"/>
        <v>2409.8261646453266</v>
      </c>
      <c r="K409" s="40">
        <f t="shared" si="62"/>
        <v>0.0002804812627701922</v>
      </c>
      <c r="L409" s="46">
        <f t="shared" si="54"/>
        <v>49325.73552262482</v>
      </c>
      <c r="M409" s="47">
        <f t="shared" si="55"/>
        <v>4891.677310994729</v>
      </c>
      <c r="N409" s="48">
        <f t="shared" si="56"/>
        <v>54217.41283361955</v>
      </c>
      <c r="P409" s="45"/>
    </row>
    <row r="410" spans="1:16" s="14" customFormat="1" ht="12.75">
      <c r="A410" s="33" t="s">
        <v>488</v>
      </c>
      <c r="B410" s="34" t="s">
        <v>301</v>
      </c>
      <c r="C410" s="35">
        <v>386</v>
      </c>
      <c r="D410" s="36">
        <v>305196.73</v>
      </c>
      <c r="E410" s="37">
        <v>17550</v>
      </c>
      <c r="F410" s="38">
        <f t="shared" si="57"/>
        <v>6712.589047293446</v>
      </c>
      <c r="G410" s="39">
        <f t="shared" si="58"/>
        <v>0.000308404281056913</v>
      </c>
      <c r="H410" s="40">
        <f t="shared" si="59"/>
        <v>17.390127065527064</v>
      </c>
      <c r="I410" s="40">
        <f t="shared" si="60"/>
        <v>2852.589047293447</v>
      </c>
      <c r="J410" s="40">
        <f t="shared" si="61"/>
        <v>2852.589047293447</v>
      </c>
      <c r="K410" s="40">
        <f t="shared" si="62"/>
        <v>0.0003320147278204369</v>
      </c>
      <c r="L410" s="46">
        <f t="shared" si="54"/>
        <v>16580.18398803349</v>
      </c>
      <c r="M410" s="47">
        <f t="shared" si="55"/>
        <v>5790.436391203819</v>
      </c>
      <c r="N410" s="48">
        <f t="shared" si="56"/>
        <v>22370.620379237305</v>
      </c>
      <c r="P410" s="45"/>
    </row>
    <row r="411" spans="1:16" s="14" customFormat="1" ht="12.75">
      <c r="A411" s="33" t="s">
        <v>488</v>
      </c>
      <c r="B411" s="34" t="s">
        <v>302</v>
      </c>
      <c r="C411" s="35">
        <v>388</v>
      </c>
      <c r="D411" s="36">
        <v>431687.5</v>
      </c>
      <c r="E411" s="37">
        <v>19250</v>
      </c>
      <c r="F411" s="38">
        <f t="shared" si="57"/>
        <v>8701.025974025973</v>
      </c>
      <c r="G411" s="39">
        <f t="shared" si="58"/>
        <v>0.00039976135006491753</v>
      </c>
      <c r="H411" s="40">
        <f t="shared" si="59"/>
        <v>22.425324675324674</v>
      </c>
      <c r="I411" s="40">
        <f t="shared" si="60"/>
        <v>4821.0259740259735</v>
      </c>
      <c r="J411" s="40">
        <f t="shared" si="61"/>
        <v>4821.0259740259735</v>
      </c>
      <c r="K411" s="40">
        <f t="shared" si="62"/>
        <v>0.0005611224049605736</v>
      </c>
      <c r="L411" s="46">
        <f t="shared" si="54"/>
        <v>21491.649573300965</v>
      </c>
      <c r="M411" s="47">
        <f t="shared" si="55"/>
        <v>9786.14296700941</v>
      </c>
      <c r="N411" s="48">
        <f t="shared" si="56"/>
        <v>31277.792540310373</v>
      </c>
      <c r="P411" s="45"/>
    </row>
    <row r="412" spans="1:16" s="14" customFormat="1" ht="12.75">
      <c r="A412" s="33" t="s">
        <v>481</v>
      </c>
      <c r="B412" s="34" t="s">
        <v>94</v>
      </c>
      <c r="C412" s="35">
        <v>10453</v>
      </c>
      <c r="D412" s="36">
        <v>12874989</v>
      </c>
      <c r="E412" s="37">
        <v>1054250</v>
      </c>
      <c r="F412" s="38">
        <f t="shared" si="57"/>
        <v>127656.87457149633</v>
      </c>
      <c r="G412" s="39">
        <f t="shared" si="58"/>
        <v>0.005865088171913194</v>
      </c>
      <c r="H412" s="40">
        <f t="shared" si="59"/>
        <v>12.212462888309224</v>
      </c>
      <c r="I412" s="40">
        <f t="shared" si="60"/>
        <v>23126.87457149632</v>
      </c>
      <c r="J412" s="40">
        <f t="shared" si="61"/>
        <v>23126.87457149632</v>
      </c>
      <c r="K412" s="40">
        <f t="shared" si="62"/>
        <v>0.0026917522429240567</v>
      </c>
      <c r="L412" s="46">
        <f t="shared" si="54"/>
        <v>315314.1735357891</v>
      </c>
      <c r="M412" s="47">
        <f t="shared" si="55"/>
        <v>46944.96610391797</v>
      </c>
      <c r="N412" s="48">
        <f t="shared" si="56"/>
        <v>362259.13963970705</v>
      </c>
      <c r="P412" s="45"/>
    </row>
    <row r="413" spans="1:16" s="14" customFormat="1" ht="12.75">
      <c r="A413" s="33" t="s">
        <v>491</v>
      </c>
      <c r="B413" s="34" t="s">
        <v>367</v>
      </c>
      <c r="C413" s="35">
        <v>642</v>
      </c>
      <c r="D413" s="36">
        <v>737527</v>
      </c>
      <c r="E413" s="37">
        <v>49600</v>
      </c>
      <c r="F413" s="38">
        <f t="shared" si="57"/>
        <v>9546.216411290323</v>
      </c>
      <c r="G413" s="39">
        <f t="shared" si="58"/>
        <v>0.00043859291674123443</v>
      </c>
      <c r="H413" s="40">
        <f t="shared" si="59"/>
        <v>14.869495967741935</v>
      </c>
      <c r="I413" s="40">
        <f t="shared" si="60"/>
        <v>3126.2164112903224</v>
      </c>
      <c r="J413" s="40">
        <f t="shared" si="61"/>
        <v>3126.2164112903224</v>
      </c>
      <c r="K413" s="40">
        <f t="shared" si="62"/>
        <v>0.00036386239787576565</v>
      </c>
      <c r="L413" s="46">
        <f t="shared" si="54"/>
        <v>23579.28116463452</v>
      </c>
      <c r="M413" s="47">
        <f t="shared" si="55"/>
        <v>6345.869304900235</v>
      </c>
      <c r="N413" s="48">
        <f t="shared" si="56"/>
        <v>29925.150469534758</v>
      </c>
      <c r="P413" s="45"/>
    </row>
    <row r="414" spans="1:16" s="14" customFormat="1" ht="12.75">
      <c r="A414" s="33" t="s">
        <v>488</v>
      </c>
      <c r="B414" s="34" t="s">
        <v>303</v>
      </c>
      <c r="C414" s="35">
        <v>1206</v>
      </c>
      <c r="D414" s="36">
        <v>1496012.88</v>
      </c>
      <c r="E414" s="37">
        <v>92950</v>
      </c>
      <c r="F414" s="38">
        <f t="shared" si="57"/>
        <v>19410.34462915546</v>
      </c>
      <c r="G414" s="39">
        <f t="shared" si="58"/>
        <v>0.0008917920251404764</v>
      </c>
      <c r="H414" s="40">
        <f t="shared" si="59"/>
        <v>16.094813125336202</v>
      </c>
      <c r="I414" s="40">
        <f t="shared" si="60"/>
        <v>7350.34462915546</v>
      </c>
      <c r="J414" s="40">
        <f t="shared" si="61"/>
        <v>7350.34462915546</v>
      </c>
      <c r="K414" s="40">
        <f t="shared" si="62"/>
        <v>0.0008555114778102887</v>
      </c>
      <c r="L414" s="46">
        <f t="shared" si="54"/>
        <v>47943.80870854856</v>
      </c>
      <c r="M414" s="47">
        <f t="shared" si="55"/>
        <v>14920.37665535248</v>
      </c>
      <c r="N414" s="48">
        <f t="shared" si="56"/>
        <v>62864.18536390104</v>
      </c>
      <c r="P414" s="45"/>
    </row>
    <row r="415" spans="1:16" s="14" customFormat="1" ht="12.75">
      <c r="A415" s="33" t="s">
        <v>493</v>
      </c>
      <c r="B415" s="34" t="s">
        <v>427</v>
      </c>
      <c r="C415" s="35">
        <v>1124</v>
      </c>
      <c r="D415" s="36">
        <v>2784095.17</v>
      </c>
      <c r="E415" s="37">
        <v>162400</v>
      </c>
      <c r="F415" s="38">
        <f t="shared" si="57"/>
        <v>19269.230117487685</v>
      </c>
      <c r="G415" s="39">
        <f t="shared" si="58"/>
        <v>0.0008853086371048055</v>
      </c>
      <c r="H415" s="40">
        <f t="shared" si="59"/>
        <v>17.14344316502463</v>
      </c>
      <c r="I415" s="40">
        <f t="shared" si="60"/>
        <v>8029.230117487686</v>
      </c>
      <c r="J415" s="40">
        <f t="shared" si="61"/>
        <v>8029.230117487686</v>
      </c>
      <c r="K415" s="40">
        <f t="shared" si="62"/>
        <v>0.0009345274092651644</v>
      </c>
      <c r="L415" s="46">
        <f t="shared" si="54"/>
        <v>47595.253992871956</v>
      </c>
      <c r="M415" s="47">
        <f t="shared" si="55"/>
        <v>16298.438188901762</v>
      </c>
      <c r="N415" s="48">
        <f t="shared" si="56"/>
        <v>63893.69218177372</v>
      </c>
      <c r="P415" s="45"/>
    </row>
    <row r="416" spans="1:16" s="14" customFormat="1" ht="12.75">
      <c r="A416" s="49" t="s">
        <v>480</v>
      </c>
      <c r="B416" s="34" t="s">
        <v>64</v>
      </c>
      <c r="C416" s="35">
        <v>240</v>
      </c>
      <c r="D416" s="36">
        <v>286461.98</v>
      </c>
      <c r="E416" s="37">
        <v>16950</v>
      </c>
      <c r="F416" s="38">
        <f t="shared" si="57"/>
        <v>4056.0988318584064</v>
      </c>
      <c r="G416" s="39">
        <f t="shared" si="58"/>
        <v>0.00018635406328642359</v>
      </c>
      <c r="H416" s="40">
        <f t="shared" si="59"/>
        <v>16.90041179941003</v>
      </c>
      <c r="I416" s="40">
        <f t="shared" si="60"/>
        <v>1656.0988318584073</v>
      </c>
      <c r="J416" s="40">
        <f t="shared" si="61"/>
        <v>1656.0988318584073</v>
      </c>
      <c r="K416" s="40">
        <f t="shared" si="62"/>
        <v>0.00019275443948889613</v>
      </c>
      <c r="L416" s="46">
        <f t="shared" si="54"/>
        <v>10018.617918070826</v>
      </c>
      <c r="M416" s="47">
        <f t="shared" si="55"/>
        <v>3361.6952124673066</v>
      </c>
      <c r="N416" s="48">
        <f t="shared" si="56"/>
        <v>13380.313130538132</v>
      </c>
      <c r="P416" s="45"/>
    </row>
    <row r="417" spans="1:16" s="14" customFormat="1" ht="12.75">
      <c r="A417" s="33" t="s">
        <v>492</v>
      </c>
      <c r="B417" s="34" t="s">
        <v>388</v>
      </c>
      <c r="C417" s="35">
        <v>1603</v>
      </c>
      <c r="D417" s="36">
        <v>3497643</v>
      </c>
      <c r="E417" s="37">
        <v>193850</v>
      </c>
      <c r="F417" s="38">
        <f t="shared" si="57"/>
        <v>28922.990606138766</v>
      </c>
      <c r="G417" s="39">
        <f t="shared" si="58"/>
        <v>0.0013288425763973528</v>
      </c>
      <c r="H417" s="40">
        <f t="shared" si="59"/>
        <v>18.04303843177715</v>
      </c>
      <c r="I417" s="40">
        <f t="shared" si="60"/>
        <v>12892.990606138768</v>
      </c>
      <c r="J417" s="40">
        <f t="shared" si="61"/>
        <v>12892.990606138768</v>
      </c>
      <c r="K417" s="40">
        <f t="shared" si="62"/>
        <v>0.0015006237126760796</v>
      </c>
      <c r="L417" s="46">
        <f t="shared" si="54"/>
        <v>71440.1704551393</v>
      </c>
      <c r="M417" s="47">
        <f t="shared" si="55"/>
        <v>26171.327436059884</v>
      </c>
      <c r="N417" s="48">
        <f t="shared" si="56"/>
        <v>97611.4978911992</v>
      </c>
      <c r="P417" s="45"/>
    </row>
    <row r="418" spans="1:16" s="14" customFormat="1" ht="12.75">
      <c r="A418" s="33" t="s">
        <v>487</v>
      </c>
      <c r="B418" s="34" t="s">
        <v>244</v>
      </c>
      <c r="C418" s="35">
        <v>235</v>
      </c>
      <c r="D418" s="36">
        <v>691313</v>
      </c>
      <c r="E418" s="37">
        <v>75250</v>
      </c>
      <c r="F418" s="38">
        <f t="shared" si="57"/>
        <v>2158.9176744186047</v>
      </c>
      <c r="G418" s="39">
        <f t="shared" si="58"/>
        <v>9.91896641592553E-05</v>
      </c>
      <c r="H418" s="40">
        <f t="shared" si="59"/>
        <v>9.186883720930233</v>
      </c>
      <c r="I418" s="40">
        <f t="shared" si="60"/>
        <v>-191.0823255813953</v>
      </c>
      <c r="J418" s="40">
        <f t="shared" si="61"/>
        <v>0</v>
      </c>
      <c r="K418" s="40">
        <f t="shared" si="62"/>
        <v>0</v>
      </c>
      <c r="L418" s="46">
        <f t="shared" si="54"/>
        <v>5332.555293446825</v>
      </c>
      <c r="M418" s="47">
        <f t="shared" si="55"/>
        <v>0</v>
      </c>
      <c r="N418" s="48">
        <f t="shared" si="56"/>
        <v>5332.555293446825</v>
      </c>
      <c r="P418" s="45"/>
    </row>
    <row r="419" spans="1:16" s="14" customFormat="1" ht="12.75">
      <c r="A419" s="33" t="s">
        <v>483</v>
      </c>
      <c r="B419" s="34" t="s">
        <v>145</v>
      </c>
      <c r="C419" s="35">
        <v>1054</v>
      </c>
      <c r="D419" s="36">
        <v>3594399.62</v>
      </c>
      <c r="E419" s="37">
        <v>279900</v>
      </c>
      <c r="F419" s="38">
        <f t="shared" si="57"/>
        <v>13535.181134262237</v>
      </c>
      <c r="G419" s="39">
        <f t="shared" si="58"/>
        <v>0.000621862559628962</v>
      </c>
      <c r="H419" s="40">
        <f t="shared" si="59"/>
        <v>12.841727831368345</v>
      </c>
      <c r="I419" s="40">
        <f t="shared" si="60"/>
        <v>2995.181134262236</v>
      </c>
      <c r="J419" s="40">
        <f t="shared" si="61"/>
        <v>2995.181134262236</v>
      </c>
      <c r="K419" s="40">
        <f t="shared" si="62"/>
        <v>0.00034861111522829346</v>
      </c>
      <c r="L419" s="46">
        <f t="shared" si="54"/>
        <v>33432.076943234504</v>
      </c>
      <c r="M419" s="47">
        <f t="shared" si="55"/>
        <v>6079.882363193782</v>
      </c>
      <c r="N419" s="48">
        <f t="shared" si="56"/>
        <v>39511.95930642829</v>
      </c>
      <c r="P419" s="45"/>
    </row>
    <row r="420" spans="1:16" s="14" customFormat="1" ht="12.75">
      <c r="A420" s="33" t="s">
        <v>487</v>
      </c>
      <c r="B420" s="34" t="s">
        <v>245</v>
      </c>
      <c r="C420" s="35">
        <v>384</v>
      </c>
      <c r="D420" s="36">
        <v>612042</v>
      </c>
      <c r="E420" s="37">
        <v>46750</v>
      </c>
      <c r="F420" s="38">
        <f t="shared" si="57"/>
        <v>5027.2540748663105</v>
      </c>
      <c r="G420" s="39">
        <f t="shared" si="58"/>
        <v>0.00023097297744969532</v>
      </c>
      <c r="H420" s="40">
        <f t="shared" si="59"/>
        <v>13.091807486631016</v>
      </c>
      <c r="I420" s="40">
        <f t="shared" si="60"/>
        <v>1187.25407486631</v>
      </c>
      <c r="J420" s="40">
        <f t="shared" si="61"/>
        <v>1187.25407486631</v>
      </c>
      <c r="K420" s="40">
        <f t="shared" si="62"/>
        <v>0.0001381852878157996</v>
      </c>
      <c r="L420" s="46">
        <f t="shared" si="54"/>
        <v>12417.384250490179</v>
      </c>
      <c r="M420" s="47">
        <f t="shared" si="55"/>
        <v>2409.992847456832</v>
      </c>
      <c r="N420" s="48">
        <f t="shared" si="56"/>
        <v>14827.37709794701</v>
      </c>
      <c r="P420" s="45"/>
    </row>
    <row r="421" spans="1:16" s="14" customFormat="1" ht="12.75">
      <c r="A421" s="33" t="s">
        <v>482</v>
      </c>
      <c r="B421" s="34" t="s">
        <v>113</v>
      </c>
      <c r="C421" s="35">
        <v>1179</v>
      </c>
      <c r="D421" s="36">
        <v>1167613.34</v>
      </c>
      <c r="E421" s="37">
        <v>82950</v>
      </c>
      <c r="F421" s="38">
        <f t="shared" si="57"/>
        <v>16595.733910307415</v>
      </c>
      <c r="G421" s="39">
        <f t="shared" si="58"/>
        <v>0.0007624770932884497</v>
      </c>
      <c r="H421" s="40">
        <f t="shared" si="59"/>
        <v>14.076110186859555</v>
      </c>
      <c r="I421" s="40">
        <f t="shared" si="60"/>
        <v>4805.7339103074155</v>
      </c>
      <c r="J421" s="40">
        <f t="shared" si="61"/>
        <v>4805.7339103074155</v>
      </c>
      <c r="K421" s="40">
        <f t="shared" si="62"/>
        <v>0.0005593425515399951</v>
      </c>
      <c r="L421" s="46">
        <f t="shared" si="54"/>
        <v>40991.68289771733</v>
      </c>
      <c r="M421" s="47">
        <f t="shared" si="55"/>
        <v>9755.101789754464</v>
      </c>
      <c r="N421" s="48">
        <f t="shared" si="56"/>
        <v>50746.784687471794</v>
      </c>
      <c r="P421" s="45"/>
    </row>
    <row r="422" spans="1:16" s="14" customFormat="1" ht="12.75">
      <c r="A422" s="33" t="s">
        <v>483</v>
      </c>
      <c r="B422" s="34" t="s">
        <v>146</v>
      </c>
      <c r="C422" s="35">
        <v>1254</v>
      </c>
      <c r="D422" s="36">
        <v>2481137</v>
      </c>
      <c r="E422" s="37">
        <v>181900</v>
      </c>
      <c r="F422" s="38">
        <f t="shared" si="57"/>
        <v>17104.704771852666</v>
      </c>
      <c r="G422" s="39">
        <f t="shared" si="58"/>
        <v>0.0007858613331887117</v>
      </c>
      <c r="H422" s="40">
        <f t="shared" si="59"/>
        <v>13.640115448048379</v>
      </c>
      <c r="I422" s="40">
        <f t="shared" si="60"/>
        <v>4564.704771852666</v>
      </c>
      <c r="J422" s="40">
        <f t="shared" si="61"/>
        <v>4564.704771852666</v>
      </c>
      <c r="K422" s="40">
        <f t="shared" si="62"/>
        <v>0.000531289010537734</v>
      </c>
      <c r="L422" s="46">
        <f t="shared" si="54"/>
        <v>42248.8476771359</v>
      </c>
      <c r="M422" s="47">
        <f t="shared" si="55"/>
        <v>9265.839624223438</v>
      </c>
      <c r="N422" s="48">
        <f t="shared" si="56"/>
        <v>51514.687301359336</v>
      </c>
      <c r="P422" s="45"/>
    </row>
    <row r="423" spans="1:16" s="14" customFormat="1" ht="12.75">
      <c r="A423" s="33" t="s">
        <v>487</v>
      </c>
      <c r="B423" s="34" t="s">
        <v>246</v>
      </c>
      <c r="C423" s="35">
        <v>955</v>
      </c>
      <c r="D423" s="36">
        <v>1202317</v>
      </c>
      <c r="E423" s="37">
        <v>70200</v>
      </c>
      <c r="F423" s="38">
        <f t="shared" si="57"/>
        <v>16356.306766381766</v>
      </c>
      <c r="G423" s="39">
        <f t="shared" si="58"/>
        <v>0.0007514768137141068</v>
      </c>
      <c r="H423" s="40">
        <f t="shared" si="59"/>
        <v>17.127022792022792</v>
      </c>
      <c r="I423" s="40">
        <f t="shared" si="60"/>
        <v>6806.3067663817665</v>
      </c>
      <c r="J423" s="40">
        <f t="shared" si="61"/>
        <v>6806.3067663817665</v>
      </c>
      <c r="K423" s="40">
        <f t="shared" si="62"/>
        <v>0.000792190550772375</v>
      </c>
      <c r="L423" s="46">
        <f t="shared" si="54"/>
        <v>40400.29467626539</v>
      </c>
      <c r="M423" s="47">
        <f t="shared" si="55"/>
        <v>13816.04070419734</v>
      </c>
      <c r="N423" s="48">
        <f t="shared" si="56"/>
        <v>54216.335380462726</v>
      </c>
      <c r="P423" s="45"/>
    </row>
    <row r="424" spans="1:16" s="14" customFormat="1" ht="12.75">
      <c r="A424" s="33" t="s">
        <v>483</v>
      </c>
      <c r="B424" s="34" t="s">
        <v>147</v>
      </c>
      <c r="C424" s="35">
        <v>1485</v>
      </c>
      <c r="D424" s="36">
        <v>2670949.04</v>
      </c>
      <c r="E424" s="37">
        <v>331250</v>
      </c>
      <c r="F424" s="38">
        <f t="shared" si="57"/>
        <v>11973.914941584906</v>
      </c>
      <c r="G424" s="39">
        <f t="shared" si="58"/>
        <v>0.0005501314921826002</v>
      </c>
      <c r="H424" s="40">
        <f t="shared" si="59"/>
        <v>8.06324238490566</v>
      </c>
      <c r="I424" s="40">
        <f t="shared" si="60"/>
        <v>-2876.085058415095</v>
      </c>
      <c r="J424" s="40">
        <f t="shared" si="61"/>
        <v>0</v>
      </c>
      <c r="K424" s="40">
        <f t="shared" si="62"/>
        <v>0</v>
      </c>
      <c r="L424" s="46">
        <f t="shared" si="54"/>
        <v>29575.72873742201</v>
      </c>
      <c r="M424" s="47">
        <f t="shared" si="55"/>
        <v>0</v>
      </c>
      <c r="N424" s="48">
        <f t="shared" si="56"/>
        <v>29575.72873742201</v>
      </c>
      <c r="P424" s="45"/>
    </row>
    <row r="425" spans="1:16" s="14" customFormat="1" ht="12.75">
      <c r="A425" s="33" t="s">
        <v>483</v>
      </c>
      <c r="B425" s="34" t="s">
        <v>148</v>
      </c>
      <c r="C425" s="35">
        <v>337</v>
      </c>
      <c r="D425" s="36">
        <v>1881232</v>
      </c>
      <c r="E425" s="37">
        <v>159600</v>
      </c>
      <c r="F425" s="38">
        <f t="shared" si="57"/>
        <v>3972.2755889724313</v>
      </c>
      <c r="G425" s="39">
        <f t="shared" si="58"/>
        <v>0.00018250287460557746</v>
      </c>
      <c r="H425" s="40">
        <f t="shared" si="59"/>
        <v>11.787167919799499</v>
      </c>
      <c r="I425" s="40">
        <f t="shared" si="60"/>
        <v>602.2755889724311</v>
      </c>
      <c r="J425" s="40">
        <f t="shared" si="61"/>
        <v>602.2755889724311</v>
      </c>
      <c r="K425" s="40">
        <f t="shared" si="62"/>
        <v>7.009925454747939E-05</v>
      </c>
      <c r="L425" s="46">
        <f t="shared" si="54"/>
        <v>9811.573396243071</v>
      </c>
      <c r="M425" s="47">
        <f t="shared" si="55"/>
        <v>1222.5520150645536</v>
      </c>
      <c r="N425" s="48">
        <f t="shared" si="56"/>
        <v>11034.125411307625</v>
      </c>
      <c r="P425" s="45"/>
    </row>
    <row r="426" spans="1:16" s="14" customFormat="1" ht="12.75">
      <c r="A426" s="33" t="s">
        <v>492</v>
      </c>
      <c r="B426" s="34" t="s">
        <v>389</v>
      </c>
      <c r="C426" s="35">
        <v>1397</v>
      </c>
      <c r="D426" s="36">
        <v>2014632</v>
      </c>
      <c r="E426" s="37">
        <v>120100</v>
      </c>
      <c r="F426" s="38">
        <f t="shared" si="57"/>
        <v>23434.14574521232</v>
      </c>
      <c r="G426" s="39">
        <f t="shared" si="58"/>
        <v>0.0010766621969281983</v>
      </c>
      <c r="H426" s="40">
        <f t="shared" si="59"/>
        <v>16.774621149042463</v>
      </c>
      <c r="I426" s="40">
        <f t="shared" si="60"/>
        <v>9464.145745212321</v>
      </c>
      <c r="J426" s="40">
        <f t="shared" si="61"/>
        <v>9464.145745212321</v>
      </c>
      <c r="K426" s="40">
        <f t="shared" si="62"/>
        <v>0.0011015381891867622</v>
      </c>
      <c r="L426" s="46">
        <f t="shared" si="54"/>
        <v>57882.6508401665</v>
      </c>
      <c r="M426" s="47">
        <f t="shared" si="55"/>
        <v>19211.156260566248</v>
      </c>
      <c r="N426" s="48">
        <f t="shared" si="56"/>
        <v>77093.80710073275</v>
      </c>
      <c r="P426" s="45"/>
    </row>
    <row r="427" spans="1:16" s="14" customFormat="1" ht="12.75">
      <c r="A427" s="33" t="s">
        <v>487</v>
      </c>
      <c r="B427" s="34" t="s">
        <v>247</v>
      </c>
      <c r="C427" s="35">
        <v>383</v>
      </c>
      <c r="D427" s="36">
        <v>1186072</v>
      </c>
      <c r="E427" s="37">
        <v>90400</v>
      </c>
      <c r="F427" s="38">
        <f t="shared" si="57"/>
        <v>5025.061681415929</v>
      </c>
      <c r="G427" s="39">
        <f t="shared" si="58"/>
        <v>0.00023087224976905006</v>
      </c>
      <c r="H427" s="40">
        <f t="shared" si="59"/>
        <v>13.120265486725664</v>
      </c>
      <c r="I427" s="40">
        <f t="shared" si="60"/>
        <v>1195.0616814159293</v>
      </c>
      <c r="J427" s="40">
        <f t="shared" si="61"/>
        <v>1195.0616814159293</v>
      </c>
      <c r="K427" s="40">
        <f t="shared" si="62"/>
        <v>0.00013909402031127085</v>
      </c>
      <c r="L427" s="46">
        <f t="shared" si="54"/>
        <v>12411.969009586055</v>
      </c>
      <c r="M427" s="47">
        <f t="shared" si="55"/>
        <v>2425.8414146158525</v>
      </c>
      <c r="N427" s="48">
        <f t="shared" si="56"/>
        <v>14837.810424201907</v>
      </c>
      <c r="P427" s="45"/>
    </row>
    <row r="428" spans="1:16" s="14" customFormat="1" ht="12.75">
      <c r="A428" s="33" t="s">
        <v>493</v>
      </c>
      <c r="B428" s="34" t="s">
        <v>428</v>
      </c>
      <c r="C428" s="35">
        <v>61</v>
      </c>
      <c r="D428" s="36">
        <v>145165.26</v>
      </c>
      <c r="E428" s="37">
        <v>7500</v>
      </c>
      <c r="F428" s="38">
        <f t="shared" si="57"/>
        <v>1180.6774480000001</v>
      </c>
      <c r="G428" s="39">
        <f t="shared" si="58"/>
        <v>5.424523636783165E-05</v>
      </c>
      <c r="H428" s="40">
        <f t="shared" si="59"/>
        <v>19.355368000000002</v>
      </c>
      <c r="I428" s="40">
        <f t="shared" si="60"/>
        <v>570.6774480000001</v>
      </c>
      <c r="J428" s="40">
        <f t="shared" si="61"/>
        <v>570.6774480000001</v>
      </c>
      <c r="K428" s="40">
        <f t="shared" si="62"/>
        <v>6.6421525999602E-05</v>
      </c>
      <c r="L428" s="46">
        <f t="shared" si="54"/>
        <v>2916.288958022082</v>
      </c>
      <c r="M428" s="47">
        <f t="shared" si="55"/>
        <v>1158.4113266065533</v>
      </c>
      <c r="N428" s="48">
        <f t="shared" si="56"/>
        <v>4074.7002846286355</v>
      </c>
      <c r="P428" s="45"/>
    </row>
    <row r="429" spans="1:16" s="14" customFormat="1" ht="12.75">
      <c r="A429" s="33" t="s">
        <v>482</v>
      </c>
      <c r="B429" s="34" t="s">
        <v>114</v>
      </c>
      <c r="C429" s="35">
        <v>521</v>
      </c>
      <c r="D429" s="36">
        <v>836004</v>
      </c>
      <c r="E429" s="37">
        <v>41000</v>
      </c>
      <c r="F429" s="38">
        <f t="shared" si="57"/>
        <v>10623.367902439024</v>
      </c>
      <c r="G429" s="39">
        <f t="shared" si="58"/>
        <v>0.0004880817397388289</v>
      </c>
      <c r="H429" s="40">
        <f t="shared" si="59"/>
        <v>20.390341463414636</v>
      </c>
      <c r="I429" s="40">
        <f t="shared" si="60"/>
        <v>5413.367902439025</v>
      </c>
      <c r="J429" s="40">
        <f t="shared" si="61"/>
        <v>5413.367902439025</v>
      </c>
      <c r="K429" s="40">
        <f t="shared" si="62"/>
        <v>0.0006300654741787948</v>
      </c>
      <c r="L429" s="46">
        <f t="shared" si="54"/>
        <v>26239.85963598174</v>
      </c>
      <c r="M429" s="47">
        <f t="shared" si="55"/>
        <v>10988.530763307339</v>
      </c>
      <c r="N429" s="48">
        <f t="shared" si="56"/>
        <v>37228.39039928908</v>
      </c>
      <c r="P429" s="45"/>
    </row>
    <row r="430" spans="1:16" s="14" customFormat="1" ht="12.75">
      <c r="A430" s="33" t="s">
        <v>491</v>
      </c>
      <c r="B430" s="34" t="s">
        <v>368</v>
      </c>
      <c r="C430" s="35">
        <v>35</v>
      </c>
      <c r="D430" s="36">
        <v>432357.79</v>
      </c>
      <c r="E430" s="37">
        <v>49200</v>
      </c>
      <c r="F430" s="38">
        <f t="shared" si="57"/>
        <v>307.57159857723576</v>
      </c>
      <c r="G430" s="39">
        <f t="shared" si="58"/>
        <v>1.4131119462911928E-05</v>
      </c>
      <c r="H430" s="40">
        <f t="shared" si="59"/>
        <v>8.787759959349593</v>
      </c>
      <c r="I430" s="40">
        <f t="shared" si="60"/>
        <v>-42.428401422764246</v>
      </c>
      <c r="J430" s="40">
        <f t="shared" si="61"/>
        <v>0</v>
      </c>
      <c r="K430" s="40">
        <f t="shared" si="62"/>
        <v>0</v>
      </c>
      <c r="L430" s="46">
        <f t="shared" si="54"/>
        <v>759.7059283646053</v>
      </c>
      <c r="M430" s="47">
        <f t="shared" si="55"/>
        <v>0</v>
      </c>
      <c r="N430" s="48">
        <f t="shared" si="56"/>
        <v>759.7059283646053</v>
      </c>
      <c r="P430" s="45"/>
    </row>
    <row r="431" spans="1:16" s="14" customFormat="1" ht="12.75">
      <c r="A431" s="33" t="s">
        <v>485</v>
      </c>
      <c r="B431" s="34" t="s">
        <v>194</v>
      </c>
      <c r="C431" s="35">
        <v>2778</v>
      </c>
      <c r="D431" s="36">
        <v>6578533.61568</v>
      </c>
      <c r="E431" s="37">
        <v>359450</v>
      </c>
      <c r="F431" s="38">
        <f t="shared" si="57"/>
        <v>50842.02638575334</v>
      </c>
      <c r="G431" s="39">
        <f t="shared" si="58"/>
        <v>0.002335894315070142</v>
      </c>
      <c r="H431" s="40">
        <f t="shared" si="59"/>
        <v>18.301665365641952</v>
      </c>
      <c r="I431" s="40">
        <f t="shared" si="60"/>
        <v>23062.026385753343</v>
      </c>
      <c r="J431" s="40">
        <f t="shared" si="61"/>
        <v>23062.026385753343</v>
      </c>
      <c r="K431" s="40">
        <f t="shared" si="62"/>
        <v>0.002684204519651568</v>
      </c>
      <c r="L431" s="46">
        <f t="shared" si="54"/>
        <v>125580.47958263347</v>
      </c>
      <c r="M431" s="47">
        <f t="shared" si="55"/>
        <v>46813.331547238326</v>
      </c>
      <c r="N431" s="48">
        <f t="shared" si="56"/>
        <v>172393.8111298718</v>
      </c>
      <c r="P431" s="45"/>
    </row>
    <row r="432" spans="1:16" s="14" customFormat="1" ht="12.75">
      <c r="A432" s="33" t="s">
        <v>492</v>
      </c>
      <c r="B432" s="34" t="s">
        <v>390</v>
      </c>
      <c r="C432" s="35">
        <v>937</v>
      </c>
      <c r="D432" s="36">
        <v>812333.45</v>
      </c>
      <c r="E432" s="37">
        <v>49900</v>
      </c>
      <c r="F432" s="38">
        <f t="shared" si="57"/>
        <v>15253.636125250501</v>
      </c>
      <c r="G432" s="39">
        <f t="shared" si="58"/>
        <v>0.0007008155347463782</v>
      </c>
      <c r="H432" s="40">
        <f t="shared" si="59"/>
        <v>16.27922745490982</v>
      </c>
      <c r="I432" s="40">
        <f t="shared" si="60"/>
        <v>5883.6361252505</v>
      </c>
      <c r="J432" s="40">
        <f t="shared" si="61"/>
        <v>5883.6361252505</v>
      </c>
      <c r="K432" s="40">
        <f t="shared" si="62"/>
        <v>0.000684800303981039</v>
      </c>
      <c r="L432" s="46">
        <f t="shared" si="54"/>
        <v>37676.68356595456</v>
      </c>
      <c r="M432" s="47">
        <f t="shared" si="55"/>
        <v>11943.12260456045</v>
      </c>
      <c r="N432" s="48">
        <f t="shared" si="56"/>
        <v>49619.80617051501</v>
      </c>
      <c r="P432" s="45"/>
    </row>
    <row r="433" spans="1:16" s="14" customFormat="1" ht="12.75">
      <c r="A433" s="33" t="s">
        <v>493</v>
      </c>
      <c r="B433" s="34" t="s">
        <v>429</v>
      </c>
      <c r="C433" s="35">
        <v>224</v>
      </c>
      <c r="D433" s="36">
        <v>244756.73</v>
      </c>
      <c r="E433" s="37">
        <v>19150</v>
      </c>
      <c r="F433" s="38">
        <f t="shared" si="57"/>
        <v>2862.950784334204</v>
      </c>
      <c r="G433" s="39">
        <f t="shared" si="58"/>
        <v>0.00013153587566930294</v>
      </c>
      <c r="H433" s="40">
        <f t="shared" si="59"/>
        <v>12.781030287206267</v>
      </c>
      <c r="I433" s="40">
        <f t="shared" si="60"/>
        <v>622.9507843342038</v>
      </c>
      <c r="J433" s="40">
        <f t="shared" si="61"/>
        <v>622.9507843342038</v>
      </c>
      <c r="K433" s="40">
        <f t="shared" si="62"/>
        <v>7.250565422400705E-05</v>
      </c>
      <c r="L433" s="46">
        <f t="shared" si="54"/>
        <v>7071.526413803829</v>
      </c>
      <c r="M433" s="47">
        <f t="shared" si="55"/>
        <v>1264.5203468618192</v>
      </c>
      <c r="N433" s="48">
        <f t="shared" si="56"/>
        <v>8336.04676066565</v>
      </c>
      <c r="P433" s="45"/>
    </row>
    <row r="434" spans="1:16" s="14" customFormat="1" ht="12.75">
      <c r="A434" s="33" t="s">
        <v>490</v>
      </c>
      <c r="B434" s="34" t="s">
        <v>335</v>
      </c>
      <c r="C434" s="35">
        <v>8870</v>
      </c>
      <c r="D434" s="36">
        <v>15436252</v>
      </c>
      <c r="E434" s="37">
        <v>913450</v>
      </c>
      <c r="F434" s="38">
        <f t="shared" si="57"/>
        <v>149892.77490831463</v>
      </c>
      <c r="G434" s="39">
        <f t="shared" si="58"/>
        <v>0.006886697987248853</v>
      </c>
      <c r="H434" s="40">
        <f t="shared" si="59"/>
        <v>16.89884722754393</v>
      </c>
      <c r="I434" s="40">
        <f t="shared" si="60"/>
        <v>61192.77490831465</v>
      </c>
      <c r="J434" s="40">
        <f t="shared" si="61"/>
        <v>61192.77490831465</v>
      </c>
      <c r="K434" s="40">
        <f t="shared" si="62"/>
        <v>0.0071222675853145215</v>
      </c>
      <c r="L434" s="46">
        <f t="shared" si="54"/>
        <v>370237.1423227246</v>
      </c>
      <c r="M434" s="47">
        <f t="shared" si="55"/>
        <v>124214.48194370732</v>
      </c>
      <c r="N434" s="48">
        <f t="shared" si="56"/>
        <v>494451.62426643196</v>
      </c>
      <c r="P434" s="45"/>
    </row>
    <row r="435" spans="1:16" s="14" customFormat="1" ht="12.75">
      <c r="A435" s="33" t="s">
        <v>483</v>
      </c>
      <c r="B435" s="34" t="s">
        <v>149</v>
      </c>
      <c r="C435" s="35">
        <v>1568</v>
      </c>
      <c r="D435" s="36">
        <v>4784658.85</v>
      </c>
      <c r="E435" s="37">
        <v>497850</v>
      </c>
      <c r="F435" s="38">
        <f t="shared" si="57"/>
        <v>15069.488956111278</v>
      </c>
      <c r="G435" s="39">
        <f t="shared" si="58"/>
        <v>0.0006923550473089792</v>
      </c>
      <c r="H435" s="40">
        <f t="shared" si="59"/>
        <v>9.610643466907703</v>
      </c>
      <c r="I435" s="40">
        <f t="shared" si="60"/>
        <v>-610.5110438887214</v>
      </c>
      <c r="J435" s="40">
        <f t="shared" si="61"/>
        <v>0</v>
      </c>
      <c r="K435" s="40">
        <f t="shared" si="62"/>
        <v>0</v>
      </c>
      <c r="L435" s="46">
        <f t="shared" si="54"/>
        <v>37221.83761550346</v>
      </c>
      <c r="M435" s="47">
        <f t="shared" si="55"/>
        <v>0</v>
      </c>
      <c r="N435" s="48">
        <f t="shared" si="56"/>
        <v>37221.83761550346</v>
      </c>
      <c r="P435" s="45"/>
    </row>
    <row r="436" spans="1:16" s="14" customFormat="1" ht="12.75">
      <c r="A436" s="33" t="s">
        <v>483</v>
      </c>
      <c r="B436" s="34" t="s">
        <v>150</v>
      </c>
      <c r="C436" s="35">
        <v>1549</v>
      </c>
      <c r="D436" s="36">
        <v>3015733</v>
      </c>
      <c r="E436" s="37">
        <v>307950</v>
      </c>
      <c r="F436" s="38">
        <f t="shared" si="57"/>
        <v>15169.249608702712</v>
      </c>
      <c r="G436" s="39">
        <f t="shared" si="58"/>
        <v>0.0006969384669289595</v>
      </c>
      <c r="H436" s="40">
        <f t="shared" si="59"/>
        <v>9.792930670563402</v>
      </c>
      <c r="I436" s="40">
        <f t="shared" si="60"/>
        <v>-320.75039129728987</v>
      </c>
      <c r="J436" s="40">
        <f t="shared" si="61"/>
        <v>0</v>
      </c>
      <c r="K436" s="40">
        <f t="shared" si="62"/>
        <v>0</v>
      </c>
      <c r="L436" s="46">
        <f t="shared" si="54"/>
        <v>37468.247750710405</v>
      </c>
      <c r="M436" s="47">
        <f t="shared" si="55"/>
        <v>0</v>
      </c>
      <c r="N436" s="48">
        <f t="shared" si="56"/>
        <v>37468.247750710405</v>
      </c>
      <c r="P436" s="45"/>
    </row>
    <row r="437" spans="1:16" s="14" customFormat="1" ht="12.75">
      <c r="A437" s="33" t="s">
        <v>492</v>
      </c>
      <c r="B437" s="34" t="s">
        <v>391</v>
      </c>
      <c r="C437" s="35">
        <v>1037</v>
      </c>
      <c r="D437" s="36">
        <v>936530.55</v>
      </c>
      <c r="E437" s="37">
        <v>66300</v>
      </c>
      <c r="F437" s="38">
        <f t="shared" si="57"/>
        <v>14648.298346153846</v>
      </c>
      <c r="G437" s="39">
        <f t="shared" si="58"/>
        <v>0.0006730037975398279</v>
      </c>
      <c r="H437" s="40">
        <f t="shared" si="59"/>
        <v>14.12564932126697</v>
      </c>
      <c r="I437" s="40">
        <f t="shared" si="60"/>
        <v>4278.298346153848</v>
      </c>
      <c r="J437" s="40">
        <f t="shared" si="61"/>
        <v>4278.298346153848</v>
      </c>
      <c r="K437" s="40">
        <f t="shared" si="62"/>
        <v>0.0004979539770303171</v>
      </c>
      <c r="L437" s="46">
        <f t="shared" si="54"/>
        <v>36181.491221895165</v>
      </c>
      <c r="M437" s="47">
        <f t="shared" si="55"/>
        <v>8684.466646011042</v>
      </c>
      <c r="N437" s="48">
        <f t="shared" si="56"/>
        <v>44865.95786790621</v>
      </c>
      <c r="P437" s="45"/>
    </row>
    <row r="438" spans="1:16" s="14" customFormat="1" ht="12.75">
      <c r="A438" s="49" t="s">
        <v>479</v>
      </c>
      <c r="B438" s="34" t="s">
        <v>12</v>
      </c>
      <c r="C438" s="35">
        <v>5814</v>
      </c>
      <c r="D438" s="36">
        <v>6502255.59</v>
      </c>
      <c r="E438" s="37">
        <v>486750</v>
      </c>
      <c r="F438" s="38">
        <f t="shared" si="57"/>
        <v>77666.38726298921</v>
      </c>
      <c r="G438" s="39">
        <f t="shared" si="58"/>
        <v>0.003568317106465473</v>
      </c>
      <c r="H438" s="40">
        <f t="shared" si="59"/>
        <v>13.358511741140216</v>
      </c>
      <c r="I438" s="40">
        <f t="shared" si="60"/>
        <v>19526.387262989214</v>
      </c>
      <c r="J438" s="40">
        <f t="shared" si="61"/>
        <v>19526.387262989214</v>
      </c>
      <c r="K438" s="40">
        <f t="shared" si="62"/>
        <v>0.0022726891413219733</v>
      </c>
      <c r="L438" s="46">
        <f t="shared" si="54"/>
        <v>191837.0067694579</v>
      </c>
      <c r="M438" s="47">
        <f t="shared" si="55"/>
        <v>39636.379976859775</v>
      </c>
      <c r="N438" s="48">
        <f t="shared" si="56"/>
        <v>231473.38674631767</v>
      </c>
      <c r="P438" s="45"/>
    </row>
    <row r="439" spans="1:16" s="14" customFormat="1" ht="12.75">
      <c r="A439" s="33" t="s">
        <v>485</v>
      </c>
      <c r="B439" s="34" t="s">
        <v>195</v>
      </c>
      <c r="C439" s="35">
        <v>2300</v>
      </c>
      <c r="D439" s="36">
        <v>3578191</v>
      </c>
      <c r="E439" s="37">
        <v>232050</v>
      </c>
      <c r="F439" s="38">
        <f t="shared" si="57"/>
        <v>35465.80176686059</v>
      </c>
      <c r="G439" s="39">
        <f t="shared" si="58"/>
        <v>0.0016294465546681754</v>
      </c>
      <c r="H439" s="40">
        <f t="shared" si="59"/>
        <v>15.419913811678517</v>
      </c>
      <c r="I439" s="40">
        <f t="shared" si="60"/>
        <v>12465.80176686059</v>
      </c>
      <c r="J439" s="40">
        <f t="shared" si="61"/>
        <v>12465.80176686059</v>
      </c>
      <c r="K439" s="40">
        <f t="shared" si="62"/>
        <v>0.0014509029208447273</v>
      </c>
      <c r="L439" s="46">
        <f t="shared" si="54"/>
        <v>87601.00081126948</v>
      </c>
      <c r="M439" s="47">
        <f t="shared" si="55"/>
        <v>25304.181920227707</v>
      </c>
      <c r="N439" s="48">
        <f t="shared" si="56"/>
        <v>112905.18273149719</v>
      </c>
      <c r="P439" s="45"/>
    </row>
    <row r="440" spans="1:16" s="14" customFormat="1" ht="12.75">
      <c r="A440" s="33" t="s">
        <v>492</v>
      </c>
      <c r="B440" s="34" t="s">
        <v>392</v>
      </c>
      <c r="C440" s="35">
        <v>2162</v>
      </c>
      <c r="D440" s="36">
        <v>2123857.4</v>
      </c>
      <c r="E440" s="37">
        <v>128850</v>
      </c>
      <c r="F440" s="38">
        <f t="shared" si="57"/>
        <v>35636.62940473419</v>
      </c>
      <c r="G440" s="39">
        <f t="shared" si="58"/>
        <v>0.0016372950873985233</v>
      </c>
      <c r="H440" s="40">
        <f t="shared" si="59"/>
        <v>16.48317733798991</v>
      </c>
      <c r="I440" s="40">
        <f t="shared" si="60"/>
        <v>14016.629404734187</v>
      </c>
      <c r="J440" s="40">
        <f t="shared" si="61"/>
        <v>14016.629404734187</v>
      </c>
      <c r="K440" s="40">
        <f t="shared" si="62"/>
        <v>0.0016314047763691154</v>
      </c>
      <c r="L440" s="46">
        <f t="shared" si="54"/>
        <v>88022.94734281342</v>
      </c>
      <c r="M440" s="47">
        <f t="shared" si="55"/>
        <v>28452.188395029323</v>
      </c>
      <c r="N440" s="48">
        <f t="shared" si="56"/>
        <v>116475.13573784275</v>
      </c>
      <c r="P440" s="45"/>
    </row>
    <row r="441" spans="1:16" s="14" customFormat="1" ht="12.75">
      <c r="A441" s="33" t="s">
        <v>495</v>
      </c>
      <c r="B441" s="34" t="s">
        <v>509</v>
      </c>
      <c r="C441" s="35">
        <v>7883</v>
      </c>
      <c r="D441" s="36">
        <v>26580363.8175</v>
      </c>
      <c r="E441" s="37">
        <v>4080350</v>
      </c>
      <c r="F441" s="38">
        <f t="shared" si="57"/>
        <v>51351.72423281152</v>
      </c>
      <c r="G441" s="39">
        <f t="shared" si="58"/>
        <v>0.0023593119557108445</v>
      </c>
      <c r="H441" s="40">
        <f t="shared" si="59"/>
        <v>6.514236234024041</v>
      </c>
      <c r="I441" s="40">
        <f t="shared" si="60"/>
        <v>-27478.275767188483</v>
      </c>
      <c r="J441" s="40">
        <f t="shared" si="61"/>
        <v>0</v>
      </c>
      <c r="K441" s="40">
        <f t="shared" si="62"/>
        <v>0</v>
      </c>
      <c r="L441" s="46">
        <f t="shared" si="54"/>
        <v>126839.44002591229</v>
      </c>
      <c r="M441" s="47">
        <f t="shared" si="55"/>
        <v>0</v>
      </c>
      <c r="N441" s="48">
        <f t="shared" si="56"/>
        <v>126839.44002591229</v>
      </c>
      <c r="P441" s="45"/>
    </row>
    <row r="442" spans="1:16" s="14" customFormat="1" ht="12.75">
      <c r="A442" s="33" t="s">
        <v>487</v>
      </c>
      <c r="B442" s="34" t="s">
        <v>248</v>
      </c>
      <c r="C442" s="35">
        <v>107</v>
      </c>
      <c r="D442" s="36">
        <v>196852.91</v>
      </c>
      <c r="E442" s="37">
        <v>28650</v>
      </c>
      <c r="F442" s="38">
        <f t="shared" si="57"/>
        <v>735.1923689354276</v>
      </c>
      <c r="G442" s="39">
        <f t="shared" si="58"/>
        <v>3.377779756552812E-05</v>
      </c>
      <c r="H442" s="40">
        <f t="shared" si="59"/>
        <v>6.870956719022688</v>
      </c>
      <c r="I442" s="40">
        <f t="shared" si="60"/>
        <v>-334.8076310645724</v>
      </c>
      <c r="J442" s="40">
        <f t="shared" si="61"/>
        <v>0</v>
      </c>
      <c r="K442" s="40">
        <f t="shared" si="62"/>
        <v>0</v>
      </c>
      <c r="L442" s="46">
        <f t="shared" si="54"/>
        <v>1815.9349034576323</v>
      </c>
      <c r="M442" s="47">
        <f t="shared" si="55"/>
        <v>0</v>
      </c>
      <c r="N442" s="48">
        <f t="shared" si="56"/>
        <v>1815.9349034576323</v>
      </c>
      <c r="P442" s="45"/>
    </row>
    <row r="443" spans="1:16" s="14" customFormat="1" ht="12.75">
      <c r="A443" s="49" t="s">
        <v>480</v>
      </c>
      <c r="B443" s="34" t="s">
        <v>65</v>
      </c>
      <c r="C443" s="35">
        <v>1934</v>
      </c>
      <c r="D443" s="36">
        <v>1449314.23</v>
      </c>
      <c r="E443" s="37">
        <v>63600</v>
      </c>
      <c r="F443" s="38">
        <f t="shared" si="57"/>
        <v>44071.91384937107</v>
      </c>
      <c r="G443" s="39">
        <f t="shared" si="58"/>
        <v>0.0020248471654909146</v>
      </c>
      <c r="H443" s="40">
        <f t="shared" si="59"/>
        <v>22.78795959119497</v>
      </c>
      <c r="I443" s="40">
        <f t="shared" si="60"/>
        <v>24731.91384937107</v>
      </c>
      <c r="J443" s="40">
        <f t="shared" si="61"/>
        <v>24731.91384937107</v>
      </c>
      <c r="K443" s="40">
        <f t="shared" si="62"/>
        <v>0.0028785638271199335</v>
      </c>
      <c r="L443" s="46">
        <f t="shared" si="54"/>
        <v>108858.21181351243</v>
      </c>
      <c r="M443" s="47">
        <f t="shared" si="55"/>
        <v>50203.016138407</v>
      </c>
      <c r="N443" s="48">
        <f t="shared" si="56"/>
        <v>159061.22795191943</v>
      </c>
      <c r="P443" s="45"/>
    </row>
    <row r="444" spans="1:16" s="14" customFormat="1" ht="12.75">
      <c r="A444" s="33" t="s">
        <v>493</v>
      </c>
      <c r="B444" s="34" t="s">
        <v>430</v>
      </c>
      <c r="C444" s="35">
        <v>130</v>
      </c>
      <c r="D444" s="36">
        <v>195008.15</v>
      </c>
      <c r="E444" s="37">
        <v>9550</v>
      </c>
      <c r="F444" s="38">
        <f t="shared" si="57"/>
        <v>2654.5612041884815</v>
      </c>
      <c r="G444" s="39">
        <f t="shared" si="58"/>
        <v>0.00012196159096457984</v>
      </c>
      <c r="H444" s="40">
        <f t="shared" si="59"/>
        <v>20.419701570680626</v>
      </c>
      <c r="I444" s="40">
        <f t="shared" si="60"/>
        <v>1354.5612041884815</v>
      </c>
      <c r="J444" s="40">
        <f t="shared" si="61"/>
        <v>1354.5612041884815</v>
      </c>
      <c r="K444" s="40">
        <f t="shared" si="62"/>
        <v>0.00015765827536618794</v>
      </c>
      <c r="L444" s="46">
        <f t="shared" si="54"/>
        <v>6556.801386595697</v>
      </c>
      <c r="M444" s="47">
        <f t="shared" si="55"/>
        <v>2749.607588337272</v>
      </c>
      <c r="N444" s="48">
        <f t="shared" si="56"/>
        <v>9306.408974932969</v>
      </c>
      <c r="P444" s="45"/>
    </row>
    <row r="445" spans="1:16" s="14" customFormat="1" ht="12.75">
      <c r="A445" s="33" t="s">
        <v>484</v>
      </c>
      <c r="B445" s="34" t="s">
        <v>175</v>
      </c>
      <c r="C445" s="35">
        <v>4400</v>
      </c>
      <c r="D445" s="36">
        <v>4151277.01</v>
      </c>
      <c r="E445" s="37">
        <v>316500</v>
      </c>
      <c r="F445" s="38">
        <f t="shared" si="57"/>
        <v>57711.27596840442</v>
      </c>
      <c r="G445" s="39">
        <f t="shared" si="58"/>
        <v>0.002651496233199213</v>
      </c>
      <c r="H445" s="40">
        <f t="shared" si="59"/>
        <v>13.116199083728278</v>
      </c>
      <c r="I445" s="40">
        <f t="shared" si="60"/>
        <v>13711.275968404421</v>
      </c>
      <c r="J445" s="40">
        <f t="shared" si="61"/>
        <v>13711.275968404421</v>
      </c>
      <c r="K445" s="40">
        <f t="shared" si="62"/>
        <v>0.0015958644877501662</v>
      </c>
      <c r="L445" s="46">
        <f t="shared" si="54"/>
        <v>142547.61717107255</v>
      </c>
      <c r="M445" s="47">
        <f t="shared" si="55"/>
        <v>27832.35510653632</v>
      </c>
      <c r="N445" s="48">
        <f t="shared" si="56"/>
        <v>170379.97227760887</v>
      </c>
      <c r="P445" s="45"/>
    </row>
    <row r="446" spans="1:16" s="14" customFormat="1" ht="12.75">
      <c r="A446" s="33" t="s">
        <v>488</v>
      </c>
      <c r="B446" s="34" t="s">
        <v>304</v>
      </c>
      <c r="C446" s="35">
        <v>1868</v>
      </c>
      <c r="D446" s="36">
        <v>4179280.17</v>
      </c>
      <c r="E446" s="37">
        <v>233000</v>
      </c>
      <c r="F446" s="38">
        <f t="shared" si="57"/>
        <v>33505.988659055794</v>
      </c>
      <c r="G446" s="39">
        <f t="shared" si="58"/>
        <v>0.0015394045830444015</v>
      </c>
      <c r="H446" s="40">
        <f t="shared" si="59"/>
        <v>17.936824763948497</v>
      </c>
      <c r="I446" s="40">
        <f t="shared" si="60"/>
        <v>14825.988659055793</v>
      </c>
      <c r="J446" s="40">
        <f t="shared" si="61"/>
        <v>14825.988659055793</v>
      </c>
      <c r="K446" s="40">
        <f t="shared" si="62"/>
        <v>0.0017256066358299102</v>
      </c>
      <c r="L446" s="46">
        <f t="shared" si="54"/>
        <v>82760.23643844301</v>
      </c>
      <c r="M446" s="47">
        <f t="shared" si="55"/>
        <v>30095.09706574305</v>
      </c>
      <c r="N446" s="48">
        <f t="shared" si="56"/>
        <v>112855.33350418607</v>
      </c>
      <c r="P446" s="45"/>
    </row>
    <row r="447" spans="1:16" s="14" customFormat="1" ht="12.75">
      <c r="A447" s="33" t="s">
        <v>483</v>
      </c>
      <c r="B447" s="34" t="s">
        <v>151</v>
      </c>
      <c r="C447" s="35">
        <v>531</v>
      </c>
      <c r="D447" s="36">
        <v>650500.48</v>
      </c>
      <c r="E447" s="37">
        <v>54500</v>
      </c>
      <c r="F447" s="38">
        <f t="shared" si="57"/>
        <v>6337.903759266055</v>
      </c>
      <c r="G447" s="39">
        <f t="shared" si="58"/>
        <v>0.00029118967934920354</v>
      </c>
      <c r="H447" s="40">
        <f t="shared" si="59"/>
        <v>11.935788623853211</v>
      </c>
      <c r="I447" s="40">
        <f t="shared" si="60"/>
        <v>1027.9037592660552</v>
      </c>
      <c r="J447" s="40">
        <f t="shared" si="61"/>
        <v>1027.9037592660552</v>
      </c>
      <c r="K447" s="40">
        <f t="shared" si="62"/>
        <v>0.0001196383990824514</v>
      </c>
      <c r="L447" s="46">
        <f t="shared" si="54"/>
        <v>15654.70635647666</v>
      </c>
      <c r="M447" s="47">
        <f t="shared" si="55"/>
        <v>2086.529547589997</v>
      </c>
      <c r="N447" s="48">
        <f t="shared" si="56"/>
        <v>17741.235904066656</v>
      </c>
      <c r="P447" s="45"/>
    </row>
    <row r="448" spans="1:16" s="14" customFormat="1" ht="12.75">
      <c r="A448" s="33" t="s">
        <v>484</v>
      </c>
      <c r="B448" s="34" t="s">
        <v>176</v>
      </c>
      <c r="C448" s="35">
        <v>589</v>
      </c>
      <c r="D448" s="36">
        <v>1148683.42</v>
      </c>
      <c r="E448" s="37">
        <v>68600</v>
      </c>
      <c r="F448" s="38">
        <f t="shared" si="57"/>
        <v>9862.602541982507</v>
      </c>
      <c r="G448" s="39">
        <f t="shared" si="58"/>
        <v>0.00045312901249877884</v>
      </c>
      <c r="H448" s="40">
        <f t="shared" si="59"/>
        <v>16.744656268221572</v>
      </c>
      <c r="I448" s="40">
        <f t="shared" si="60"/>
        <v>3972.602541982506</v>
      </c>
      <c r="J448" s="40">
        <f t="shared" si="61"/>
        <v>3972.602541982506</v>
      </c>
      <c r="K448" s="40">
        <f t="shared" si="62"/>
        <v>0.00046237383999161633</v>
      </c>
      <c r="L448" s="46">
        <f t="shared" si="54"/>
        <v>24360.75910424614</v>
      </c>
      <c r="M448" s="47">
        <f t="shared" si="55"/>
        <v>8063.938389131017</v>
      </c>
      <c r="N448" s="48">
        <f t="shared" si="56"/>
        <v>32424.697493377156</v>
      </c>
      <c r="P448" s="45"/>
    </row>
    <row r="449" spans="1:16" s="14" customFormat="1" ht="12.75">
      <c r="A449" s="33" t="s">
        <v>485</v>
      </c>
      <c r="B449" s="34" t="s">
        <v>196</v>
      </c>
      <c r="C449" s="35">
        <v>1182</v>
      </c>
      <c r="D449" s="36">
        <v>5688165.16</v>
      </c>
      <c r="E449" s="37">
        <v>472000</v>
      </c>
      <c r="F449" s="38">
        <f t="shared" si="57"/>
        <v>14244.515294745763</v>
      </c>
      <c r="G449" s="39">
        <f t="shared" si="58"/>
        <v>0.0006544523234669905</v>
      </c>
      <c r="H449" s="40">
        <f t="shared" si="59"/>
        <v>12.051197372881356</v>
      </c>
      <c r="I449" s="40">
        <f t="shared" si="60"/>
        <v>2424.515294745763</v>
      </c>
      <c r="J449" s="40">
        <f t="shared" si="61"/>
        <v>2424.515294745763</v>
      </c>
      <c r="K449" s="40">
        <f t="shared" si="62"/>
        <v>0.00028219094034777483</v>
      </c>
      <c r="L449" s="46">
        <f t="shared" si="54"/>
        <v>35184.141728811715</v>
      </c>
      <c r="M449" s="47">
        <f t="shared" si="55"/>
        <v>4921.494600509109</v>
      </c>
      <c r="N449" s="48">
        <f t="shared" si="56"/>
        <v>40105.63632932083</v>
      </c>
      <c r="P449" s="45"/>
    </row>
    <row r="450" spans="1:16" s="14" customFormat="1" ht="12.75">
      <c r="A450" s="49" t="s">
        <v>480</v>
      </c>
      <c r="B450" s="34" t="s">
        <v>66</v>
      </c>
      <c r="C450" s="35">
        <v>265</v>
      </c>
      <c r="D450" s="36">
        <v>293140</v>
      </c>
      <c r="E450" s="37">
        <v>16750</v>
      </c>
      <c r="F450" s="38">
        <f t="shared" si="57"/>
        <v>4637.737313432835</v>
      </c>
      <c r="G450" s="39">
        <f t="shared" si="58"/>
        <v>0.00021307695611975193</v>
      </c>
      <c r="H450" s="40">
        <f t="shared" si="59"/>
        <v>17.50089552238806</v>
      </c>
      <c r="I450" s="40">
        <f t="shared" si="60"/>
        <v>1987.737313432836</v>
      </c>
      <c r="J450" s="40">
        <f t="shared" si="61"/>
        <v>1987.737313432836</v>
      </c>
      <c r="K450" s="40">
        <f t="shared" si="62"/>
        <v>0.00023135406192634076</v>
      </c>
      <c r="L450" s="46">
        <f t="shared" si="54"/>
        <v>11455.272682883642</v>
      </c>
      <c r="M450" s="47">
        <f t="shared" si="55"/>
        <v>4034.8841999431475</v>
      </c>
      <c r="N450" s="48">
        <f t="shared" si="56"/>
        <v>15490.15688282679</v>
      </c>
      <c r="P450" s="45"/>
    </row>
    <row r="451" spans="1:16" s="14" customFormat="1" ht="12.75">
      <c r="A451" s="33" t="s">
        <v>493</v>
      </c>
      <c r="B451" s="34" t="s">
        <v>431</v>
      </c>
      <c r="C451" s="35">
        <v>98</v>
      </c>
      <c r="D451" s="36">
        <v>173265.64</v>
      </c>
      <c r="E451" s="37">
        <v>10050</v>
      </c>
      <c r="F451" s="38">
        <f t="shared" si="57"/>
        <v>1689.5554945273634</v>
      </c>
      <c r="G451" s="39">
        <f t="shared" si="58"/>
        <v>7.762521195984215E-05</v>
      </c>
      <c r="H451" s="40">
        <f t="shared" si="59"/>
        <v>17.24036218905473</v>
      </c>
      <c r="I451" s="40">
        <f t="shared" si="60"/>
        <v>709.5554945273634</v>
      </c>
      <c r="J451" s="40">
        <f t="shared" si="61"/>
        <v>709.5554945273634</v>
      </c>
      <c r="K451" s="40">
        <f t="shared" si="62"/>
        <v>8.258563378153627E-05</v>
      </c>
      <c r="L451" s="46">
        <f t="shared" si="54"/>
        <v>4173.224483115297</v>
      </c>
      <c r="M451" s="47">
        <f t="shared" si="55"/>
        <v>1440.318212323</v>
      </c>
      <c r="N451" s="48">
        <f t="shared" si="56"/>
        <v>5613.5426954382965</v>
      </c>
      <c r="P451" s="45"/>
    </row>
    <row r="452" spans="1:16" s="14" customFormat="1" ht="12.75">
      <c r="A452" s="33" t="s">
        <v>492</v>
      </c>
      <c r="B452" s="34" t="s">
        <v>393</v>
      </c>
      <c r="C452" s="35">
        <v>822</v>
      </c>
      <c r="D452" s="36">
        <v>740469.94</v>
      </c>
      <c r="E452" s="37">
        <v>58050</v>
      </c>
      <c r="F452" s="38">
        <f t="shared" si="57"/>
        <v>10485.207419121447</v>
      </c>
      <c r="G452" s="39">
        <f t="shared" si="58"/>
        <v>0.00048173407206130093</v>
      </c>
      <c r="H452" s="40">
        <f t="shared" si="59"/>
        <v>12.755726787252367</v>
      </c>
      <c r="I452" s="40">
        <f t="shared" si="60"/>
        <v>2265.207419121446</v>
      </c>
      <c r="J452" s="40">
        <f t="shared" si="61"/>
        <v>2265.207419121446</v>
      </c>
      <c r="K452" s="40">
        <f t="shared" si="62"/>
        <v>0.00026364899123132413</v>
      </c>
      <c r="L452" s="46">
        <f t="shared" si="54"/>
        <v>25898.601409514755</v>
      </c>
      <c r="M452" s="47">
        <f t="shared" si="55"/>
        <v>4598.117449041863</v>
      </c>
      <c r="N452" s="48">
        <f t="shared" si="56"/>
        <v>30496.71885855662</v>
      </c>
      <c r="P452" s="45"/>
    </row>
    <row r="453" spans="1:16" s="14" customFormat="1" ht="12.75">
      <c r="A453" s="33" t="s">
        <v>486</v>
      </c>
      <c r="B453" s="34" t="s">
        <v>213</v>
      </c>
      <c r="C453" s="35">
        <v>4978</v>
      </c>
      <c r="D453" s="36">
        <v>7745390</v>
      </c>
      <c r="E453" s="37">
        <v>483300</v>
      </c>
      <c r="F453" s="38">
        <f t="shared" si="57"/>
        <v>79777.67726050073</v>
      </c>
      <c r="G453" s="39">
        <f t="shared" si="58"/>
        <v>0.0036653185569039933</v>
      </c>
      <c r="H453" s="40">
        <f t="shared" si="59"/>
        <v>16.026050072418787</v>
      </c>
      <c r="I453" s="40">
        <f t="shared" si="60"/>
        <v>29997.67726050072</v>
      </c>
      <c r="J453" s="40">
        <f t="shared" si="61"/>
        <v>29997.67726050072</v>
      </c>
      <c r="K453" s="40">
        <f t="shared" si="62"/>
        <v>0.003491449516831122</v>
      </c>
      <c r="L453" s="46">
        <f aca="true" t="shared" si="63" ref="L453:L497">$B$505*G453</f>
        <v>197051.92106917212</v>
      </c>
      <c r="M453" s="47">
        <f aca="true" t="shared" si="64" ref="M453:M497">$G$505*K453</f>
        <v>60891.9263100999</v>
      </c>
      <c r="N453" s="48">
        <f aca="true" t="shared" si="65" ref="N453:N498">L453+M453</f>
        <v>257943.84737927202</v>
      </c>
      <c r="P453" s="45"/>
    </row>
    <row r="454" spans="1:16" s="14" customFormat="1" ht="12.75">
      <c r="A454" s="49" t="s">
        <v>479</v>
      </c>
      <c r="B454" s="34" t="s">
        <v>13</v>
      </c>
      <c r="C454" s="35">
        <v>1659</v>
      </c>
      <c r="D454" s="36">
        <v>1818317.61</v>
      </c>
      <c r="E454" s="37">
        <v>110950</v>
      </c>
      <c r="F454" s="38">
        <f t="shared" si="57"/>
        <v>27188.72388454259</v>
      </c>
      <c r="G454" s="39">
        <f t="shared" si="58"/>
        <v>0.0012491631445616658</v>
      </c>
      <c r="H454" s="40">
        <f t="shared" si="59"/>
        <v>16.38862199188824</v>
      </c>
      <c r="I454" s="40">
        <f t="shared" si="60"/>
        <v>10598.723884542589</v>
      </c>
      <c r="J454" s="40">
        <f t="shared" si="61"/>
        <v>10598.723884542589</v>
      </c>
      <c r="K454" s="40">
        <f t="shared" si="62"/>
        <v>0.001233592489990507</v>
      </c>
      <c r="L454" s="46">
        <f t="shared" si="63"/>
        <v>67156.50864807812</v>
      </c>
      <c r="M454" s="47">
        <f t="shared" si="64"/>
        <v>21514.22285646294</v>
      </c>
      <c r="N454" s="48">
        <f t="shared" si="65"/>
        <v>88670.73150454107</v>
      </c>
      <c r="P454" s="45"/>
    </row>
    <row r="455" spans="1:16" s="14" customFormat="1" ht="12.75">
      <c r="A455" s="49" t="s">
        <v>480</v>
      </c>
      <c r="B455" s="34" t="s">
        <v>510</v>
      </c>
      <c r="C455" s="35">
        <v>570</v>
      </c>
      <c r="D455" s="36">
        <v>498223.24</v>
      </c>
      <c r="E455" s="37">
        <v>39950</v>
      </c>
      <c r="F455" s="38">
        <f aca="true" t="shared" si="66" ref="F455:F497">(C455*D455)/E455</f>
        <v>7108.566878598248</v>
      </c>
      <c r="G455" s="39">
        <f aca="true" t="shared" si="67" ref="G455:G496">F455/$F$498</f>
        <v>0.0003265971508300556</v>
      </c>
      <c r="H455" s="40">
        <f aca="true" t="shared" si="68" ref="H455:H497">D455/E455</f>
        <v>12.471169962453066</v>
      </c>
      <c r="I455" s="40">
        <f aca="true" t="shared" si="69" ref="I455:I497">(H455-10)*C455</f>
        <v>1408.5668785982477</v>
      </c>
      <c r="J455" s="40">
        <f aca="true" t="shared" si="70" ref="J455:J497">IF(I455&gt;0,I455,0)</f>
        <v>1408.5668785982477</v>
      </c>
      <c r="K455" s="40">
        <f aca="true" t="shared" si="71" ref="K455:K497">J455/$J$498</f>
        <v>0.00016394403156613213</v>
      </c>
      <c r="L455" s="46">
        <f t="shared" si="63"/>
        <v>17558.254483927067</v>
      </c>
      <c r="M455" s="47">
        <f t="shared" si="64"/>
        <v>2859.2330609340074</v>
      </c>
      <c r="N455" s="48">
        <f t="shared" si="65"/>
        <v>20417.487544861073</v>
      </c>
      <c r="P455" s="45"/>
    </row>
    <row r="456" spans="1:16" s="14" customFormat="1" ht="12.75">
      <c r="A456" s="33" t="s">
        <v>483</v>
      </c>
      <c r="B456" s="34" t="s">
        <v>152</v>
      </c>
      <c r="C456" s="35">
        <v>362</v>
      </c>
      <c r="D456" s="36">
        <v>468223.69</v>
      </c>
      <c r="E456" s="37">
        <v>31950</v>
      </c>
      <c r="F456" s="38">
        <f t="shared" si="66"/>
        <v>5305.069664475744</v>
      </c>
      <c r="G456" s="39">
        <f t="shared" si="67"/>
        <v>0.00024373698200535123</v>
      </c>
      <c r="H456" s="40">
        <f t="shared" si="68"/>
        <v>14.654888575899843</v>
      </c>
      <c r="I456" s="40">
        <f t="shared" si="69"/>
        <v>1685.0696644757431</v>
      </c>
      <c r="J456" s="40">
        <f t="shared" si="70"/>
        <v>1685.0696644757431</v>
      </c>
      <c r="K456" s="40">
        <f t="shared" si="71"/>
        <v>0.00019612637387786904</v>
      </c>
      <c r="L456" s="46">
        <f t="shared" si="63"/>
        <v>13103.592441996503</v>
      </c>
      <c r="M456" s="47">
        <f t="shared" si="64"/>
        <v>3420.502759116924</v>
      </c>
      <c r="N456" s="48">
        <f t="shared" si="65"/>
        <v>16524.09520111343</v>
      </c>
      <c r="P456" s="45"/>
    </row>
    <row r="457" spans="1:16" s="14" customFormat="1" ht="12.75">
      <c r="A457" s="33" t="s">
        <v>485</v>
      </c>
      <c r="B457" s="34" t="s">
        <v>197</v>
      </c>
      <c r="C457" s="35">
        <v>4786</v>
      </c>
      <c r="D457" s="36">
        <v>4854696</v>
      </c>
      <c r="E457" s="37">
        <v>315650</v>
      </c>
      <c r="F457" s="38">
        <f t="shared" si="66"/>
        <v>73608.66483763662</v>
      </c>
      <c r="G457" s="39">
        <f t="shared" si="67"/>
        <v>0.0033818884485359428</v>
      </c>
      <c r="H457" s="40">
        <f t="shared" si="68"/>
        <v>15.379996831934104</v>
      </c>
      <c r="I457" s="40">
        <f t="shared" si="69"/>
        <v>25748.66483763662</v>
      </c>
      <c r="J457" s="40">
        <f t="shared" si="70"/>
        <v>25748.66483763662</v>
      </c>
      <c r="K457" s="40">
        <f t="shared" si="71"/>
        <v>0.002996904147801751</v>
      </c>
      <c r="L457" s="46">
        <f t="shared" si="63"/>
        <v>181814.37855391979</v>
      </c>
      <c r="M457" s="47">
        <f t="shared" si="64"/>
        <v>52266.906809526045</v>
      </c>
      <c r="N457" s="48">
        <f t="shared" si="65"/>
        <v>234081.28536344582</v>
      </c>
      <c r="P457" s="45"/>
    </row>
    <row r="458" spans="1:16" s="14" customFormat="1" ht="12.75">
      <c r="A458" s="49" t="s">
        <v>480</v>
      </c>
      <c r="B458" s="34" t="s">
        <v>67</v>
      </c>
      <c r="C458" s="35">
        <v>1601</v>
      </c>
      <c r="D458" s="36">
        <v>1597392.8</v>
      </c>
      <c r="E458" s="37">
        <v>66000</v>
      </c>
      <c r="F458" s="38">
        <f t="shared" si="66"/>
        <v>38748.87686060606</v>
      </c>
      <c r="G458" s="39">
        <f t="shared" si="67"/>
        <v>0.0017802846898212102</v>
      </c>
      <c r="H458" s="40">
        <f t="shared" si="68"/>
        <v>24.20292121212121</v>
      </c>
      <c r="I458" s="40">
        <f t="shared" si="69"/>
        <v>22738.87686060606</v>
      </c>
      <c r="J458" s="40">
        <f t="shared" si="70"/>
        <v>22738.87686060606</v>
      </c>
      <c r="K458" s="40">
        <f t="shared" si="71"/>
        <v>0.0026465929324729393</v>
      </c>
      <c r="L458" s="46">
        <f t="shared" si="63"/>
        <v>95710.2398421883</v>
      </c>
      <c r="M458" s="47">
        <f t="shared" si="64"/>
        <v>46157.37419088921</v>
      </c>
      <c r="N458" s="48">
        <f t="shared" si="65"/>
        <v>141867.6140330775</v>
      </c>
      <c r="P458" s="45"/>
    </row>
    <row r="459" spans="1:16" s="14" customFormat="1" ht="12.75">
      <c r="A459" s="33" t="s">
        <v>485</v>
      </c>
      <c r="B459" s="34" t="s">
        <v>198</v>
      </c>
      <c r="C459" s="35">
        <v>1532</v>
      </c>
      <c r="D459" s="36">
        <v>1986217</v>
      </c>
      <c r="E459" s="37">
        <v>148900</v>
      </c>
      <c r="F459" s="38">
        <f t="shared" si="66"/>
        <v>20435.75852249832</v>
      </c>
      <c r="G459" s="39">
        <f t="shared" si="67"/>
        <v>0.0009389038075442696</v>
      </c>
      <c r="H459" s="40">
        <f t="shared" si="68"/>
        <v>13.339267965077234</v>
      </c>
      <c r="I459" s="40">
        <f t="shared" si="69"/>
        <v>5115.758522498322</v>
      </c>
      <c r="J459" s="40">
        <f t="shared" si="70"/>
        <v>5115.758522498322</v>
      </c>
      <c r="K459" s="40">
        <f t="shared" si="71"/>
        <v>0.0005954265214100554</v>
      </c>
      <c r="L459" s="46">
        <f t="shared" si="63"/>
        <v>50476.594627025945</v>
      </c>
      <c r="M459" s="47">
        <f t="shared" si="64"/>
        <v>10384.417042262483</v>
      </c>
      <c r="N459" s="48">
        <f t="shared" si="65"/>
        <v>60861.011669288426</v>
      </c>
      <c r="P459" s="45"/>
    </row>
    <row r="460" spans="1:16" s="14" customFormat="1" ht="12.75">
      <c r="A460" s="33" t="s">
        <v>494</v>
      </c>
      <c r="B460" s="34" t="s">
        <v>460</v>
      </c>
      <c r="C460" s="35">
        <v>8200</v>
      </c>
      <c r="D460" s="36">
        <v>10856779</v>
      </c>
      <c r="E460" s="37">
        <v>732650</v>
      </c>
      <c r="F460" s="38">
        <f t="shared" si="66"/>
        <v>121511.75568143043</v>
      </c>
      <c r="G460" s="39">
        <f t="shared" si="67"/>
        <v>0.0055827558318954215</v>
      </c>
      <c r="H460" s="40">
        <f t="shared" si="68"/>
        <v>14.818506790418345</v>
      </c>
      <c r="I460" s="40">
        <f t="shared" si="69"/>
        <v>39511.75568143043</v>
      </c>
      <c r="J460" s="40">
        <f t="shared" si="70"/>
        <v>39511.75568143043</v>
      </c>
      <c r="K460" s="40">
        <f t="shared" si="71"/>
        <v>0.0045987994032034235</v>
      </c>
      <c r="L460" s="46">
        <f t="shared" si="63"/>
        <v>300135.64836349146</v>
      </c>
      <c r="M460" s="47">
        <f t="shared" si="64"/>
        <v>80204.44031192877</v>
      </c>
      <c r="N460" s="48">
        <f t="shared" si="65"/>
        <v>380340.08867542027</v>
      </c>
      <c r="P460" s="45"/>
    </row>
    <row r="461" spans="1:16" s="14" customFormat="1" ht="12.75">
      <c r="A461" s="33" t="s">
        <v>487</v>
      </c>
      <c r="B461" s="34" t="s">
        <v>249</v>
      </c>
      <c r="C461" s="35">
        <v>1548</v>
      </c>
      <c r="D461" s="36">
        <v>3055638.03</v>
      </c>
      <c r="E461" s="37">
        <v>234850</v>
      </c>
      <c r="F461" s="38">
        <f t="shared" si="66"/>
        <v>20141.058847945496</v>
      </c>
      <c r="G461" s="39">
        <f t="shared" si="67"/>
        <v>0.000925364077848644</v>
      </c>
      <c r="H461" s="40">
        <f t="shared" si="68"/>
        <v>13.01101992761337</v>
      </c>
      <c r="I461" s="40">
        <f t="shared" si="69"/>
        <v>4661.058847945497</v>
      </c>
      <c r="J461" s="40">
        <f t="shared" si="70"/>
        <v>4661.058847945497</v>
      </c>
      <c r="K461" s="40">
        <f t="shared" si="71"/>
        <v>0.0005425037252470623</v>
      </c>
      <c r="L461" s="46">
        <f t="shared" si="63"/>
        <v>49748.682521745264</v>
      </c>
      <c r="M461" s="47">
        <f t="shared" si="64"/>
        <v>9461.427610925595</v>
      </c>
      <c r="N461" s="48">
        <f t="shared" si="65"/>
        <v>59210.11013267086</v>
      </c>
      <c r="P461" s="45"/>
    </row>
    <row r="462" spans="1:16" s="14" customFormat="1" ht="12.75">
      <c r="A462" s="33" t="s">
        <v>484</v>
      </c>
      <c r="B462" s="34" t="s">
        <v>177</v>
      </c>
      <c r="C462" s="35">
        <v>15324</v>
      </c>
      <c r="D462" s="36">
        <v>15322980</v>
      </c>
      <c r="E462" s="37">
        <v>703100</v>
      </c>
      <c r="F462" s="38">
        <f t="shared" si="66"/>
        <v>333962.94342198834</v>
      </c>
      <c r="G462" s="39">
        <f t="shared" si="67"/>
        <v>0.015343647695405582</v>
      </c>
      <c r="H462" s="40">
        <f t="shared" si="68"/>
        <v>21.79345754515716</v>
      </c>
      <c r="I462" s="40">
        <f t="shared" si="69"/>
        <v>180722.9434219883</v>
      </c>
      <c r="J462" s="40">
        <f t="shared" si="70"/>
        <v>180722.9434219883</v>
      </c>
      <c r="K462" s="40">
        <f t="shared" si="71"/>
        <v>0.021034463035637944</v>
      </c>
      <c r="L462" s="46">
        <f t="shared" si="63"/>
        <v>824892.9002073205</v>
      </c>
      <c r="M462" s="47">
        <f t="shared" si="64"/>
        <v>366847.3414735438</v>
      </c>
      <c r="N462" s="48">
        <f t="shared" si="65"/>
        <v>1191740.2416808642</v>
      </c>
      <c r="P462" s="45"/>
    </row>
    <row r="463" spans="1:16" s="14" customFormat="1" ht="12.75">
      <c r="A463" s="33" t="s">
        <v>484</v>
      </c>
      <c r="B463" s="34" t="s">
        <v>178</v>
      </c>
      <c r="C463" s="35">
        <v>1143</v>
      </c>
      <c r="D463" s="36">
        <v>2685574</v>
      </c>
      <c r="E463" s="37">
        <v>192650</v>
      </c>
      <c r="F463" s="38">
        <f t="shared" si="66"/>
        <v>15933.615790293277</v>
      </c>
      <c r="G463" s="39">
        <f t="shared" si="67"/>
        <v>0.0007320566308798281</v>
      </c>
      <c r="H463" s="40">
        <f t="shared" si="68"/>
        <v>13.940171295094732</v>
      </c>
      <c r="I463" s="40">
        <f t="shared" si="69"/>
        <v>4503.615790293279</v>
      </c>
      <c r="J463" s="40">
        <f t="shared" si="70"/>
        <v>4503.615790293279</v>
      </c>
      <c r="K463" s="40">
        <f t="shared" si="71"/>
        <v>0.0005241788235290192</v>
      </c>
      <c r="L463" s="46">
        <f t="shared" si="63"/>
        <v>39356.24235841131</v>
      </c>
      <c r="M463" s="47">
        <f t="shared" si="64"/>
        <v>9141.835831157387</v>
      </c>
      <c r="N463" s="48">
        <f t="shared" si="65"/>
        <v>48498.078189568696</v>
      </c>
      <c r="P463" s="45"/>
    </row>
    <row r="464" spans="1:16" s="14" customFormat="1" ht="12.75">
      <c r="A464" s="33" t="s">
        <v>488</v>
      </c>
      <c r="B464" s="34" t="s">
        <v>305</v>
      </c>
      <c r="C464" s="35">
        <v>81</v>
      </c>
      <c r="D464" s="36">
        <v>123980.98</v>
      </c>
      <c r="E464" s="37">
        <v>7650</v>
      </c>
      <c r="F464" s="38">
        <f t="shared" si="66"/>
        <v>1312.7397882352939</v>
      </c>
      <c r="G464" s="39">
        <f t="shared" si="67"/>
        <v>6.0312729969481706E-05</v>
      </c>
      <c r="H464" s="40">
        <f t="shared" si="68"/>
        <v>16.206664052287582</v>
      </c>
      <c r="I464" s="40">
        <f t="shared" si="69"/>
        <v>502.73978823529416</v>
      </c>
      <c r="J464" s="40">
        <f t="shared" si="70"/>
        <v>502.73978823529416</v>
      </c>
      <c r="K464" s="40">
        <f t="shared" si="71"/>
        <v>5.8514216800284325E-05</v>
      </c>
      <c r="L464" s="46">
        <f t="shared" si="63"/>
        <v>3242.484690185116</v>
      </c>
      <c r="M464" s="47">
        <f t="shared" si="64"/>
        <v>1020.5054835591552</v>
      </c>
      <c r="N464" s="48">
        <f t="shared" si="65"/>
        <v>4262.9901737442715</v>
      </c>
      <c r="P464" s="45"/>
    </row>
    <row r="465" spans="1:16" s="14" customFormat="1" ht="12.75">
      <c r="A465" s="33" t="s">
        <v>482</v>
      </c>
      <c r="B465" s="34" t="s">
        <v>115</v>
      </c>
      <c r="C465" s="35">
        <v>399</v>
      </c>
      <c r="D465" s="36">
        <v>922057</v>
      </c>
      <c r="E465" s="37">
        <v>114600</v>
      </c>
      <c r="F465" s="38">
        <f t="shared" si="66"/>
        <v>3210.303167539267</v>
      </c>
      <c r="G465" s="39">
        <f t="shared" si="67"/>
        <v>0.0001474946899600357</v>
      </c>
      <c r="H465" s="40">
        <f t="shared" si="68"/>
        <v>8.04587260034904</v>
      </c>
      <c r="I465" s="40">
        <f t="shared" si="69"/>
        <v>-779.6968324607327</v>
      </c>
      <c r="J465" s="40">
        <f t="shared" si="70"/>
        <v>0</v>
      </c>
      <c r="K465" s="40">
        <f t="shared" si="71"/>
        <v>0</v>
      </c>
      <c r="L465" s="46">
        <f t="shared" si="63"/>
        <v>7929.49140788372</v>
      </c>
      <c r="M465" s="47">
        <f t="shared" si="64"/>
        <v>0</v>
      </c>
      <c r="N465" s="48">
        <f t="shared" si="65"/>
        <v>7929.49140788372</v>
      </c>
      <c r="P465" s="45"/>
    </row>
    <row r="466" spans="1:16" s="14" customFormat="1" ht="12.75">
      <c r="A466" s="33" t="s">
        <v>489</v>
      </c>
      <c r="B466" s="34" t="s">
        <v>326</v>
      </c>
      <c r="C466" s="35">
        <v>247</v>
      </c>
      <c r="D466" s="36">
        <v>338551.97</v>
      </c>
      <c r="E466" s="37">
        <v>21750</v>
      </c>
      <c r="F466" s="38">
        <f t="shared" si="66"/>
        <v>3844.7051305747123</v>
      </c>
      <c r="G466" s="39">
        <f t="shared" si="67"/>
        <v>0.00017664175675238296</v>
      </c>
      <c r="H466" s="40">
        <f t="shared" si="68"/>
        <v>15.565607816091953</v>
      </c>
      <c r="I466" s="40">
        <f t="shared" si="69"/>
        <v>1374.7051305747125</v>
      </c>
      <c r="J466" s="40">
        <f t="shared" si="70"/>
        <v>1374.7051305747125</v>
      </c>
      <c r="K466" s="40">
        <f t="shared" si="71"/>
        <v>0.00016000284029491648</v>
      </c>
      <c r="L466" s="46">
        <f t="shared" si="63"/>
        <v>9496.472671802805</v>
      </c>
      <c r="M466" s="47">
        <f t="shared" si="64"/>
        <v>2790.4975035948632</v>
      </c>
      <c r="N466" s="48">
        <f t="shared" si="65"/>
        <v>12286.970175397668</v>
      </c>
      <c r="P466" s="45"/>
    </row>
    <row r="467" spans="1:16" s="14" customFormat="1" ht="12.75">
      <c r="A467" s="33" t="s">
        <v>494</v>
      </c>
      <c r="B467" s="34" t="s">
        <v>461</v>
      </c>
      <c r="C467" s="35">
        <v>9706</v>
      </c>
      <c r="D467" s="36">
        <v>30607894.29</v>
      </c>
      <c r="E467" s="37">
        <v>3165600</v>
      </c>
      <c r="F467" s="38">
        <f t="shared" si="66"/>
        <v>93846.41836578847</v>
      </c>
      <c r="G467" s="39">
        <f t="shared" si="67"/>
        <v>0.0043116950824715105</v>
      </c>
      <c r="H467" s="40">
        <f t="shared" si="68"/>
        <v>9.668907723654284</v>
      </c>
      <c r="I467" s="40">
        <f t="shared" si="69"/>
        <v>-3213.58163421152</v>
      </c>
      <c r="J467" s="40">
        <f t="shared" si="70"/>
        <v>0</v>
      </c>
      <c r="K467" s="40">
        <f t="shared" si="71"/>
        <v>0</v>
      </c>
      <c r="L467" s="46">
        <f t="shared" si="63"/>
        <v>231801.8982184113</v>
      </c>
      <c r="M467" s="47">
        <f t="shared" si="64"/>
        <v>0</v>
      </c>
      <c r="N467" s="48">
        <f t="shared" si="65"/>
        <v>231801.8982184113</v>
      </c>
      <c r="P467" s="45"/>
    </row>
    <row r="468" spans="1:16" s="14" customFormat="1" ht="12.75">
      <c r="A468" s="33" t="s">
        <v>493</v>
      </c>
      <c r="B468" s="34" t="s">
        <v>432</v>
      </c>
      <c r="C468" s="35">
        <v>91</v>
      </c>
      <c r="D468" s="36">
        <v>335284.2</v>
      </c>
      <c r="E468" s="37">
        <v>21050</v>
      </c>
      <c r="F468" s="38">
        <f t="shared" si="66"/>
        <v>1449.447135391924</v>
      </c>
      <c r="G468" s="39">
        <f t="shared" si="67"/>
        <v>6.659363452329733E-05</v>
      </c>
      <c r="H468" s="40">
        <f t="shared" si="68"/>
        <v>15.927990498812353</v>
      </c>
      <c r="I468" s="40">
        <f t="shared" si="69"/>
        <v>539.4471353919241</v>
      </c>
      <c r="J468" s="40">
        <f t="shared" si="70"/>
        <v>539.4471353919241</v>
      </c>
      <c r="K468" s="40">
        <f t="shared" si="71"/>
        <v>6.278660923857902E-05</v>
      </c>
      <c r="L468" s="46">
        <f t="shared" si="63"/>
        <v>3580.153651058985</v>
      </c>
      <c r="M468" s="47">
        <f t="shared" si="64"/>
        <v>1095.0172885462678</v>
      </c>
      <c r="N468" s="48">
        <f t="shared" si="65"/>
        <v>4675.170939605253</v>
      </c>
      <c r="P468" s="45"/>
    </row>
    <row r="469" spans="1:16" s="14" customFormat="1" ht="12.75">
      <c r="A469" s="33" t="s">
        <v>490</v>
      </c>
      <c r="B469" s="34" t="s">
        <v>336</v>
      </c>
      <c r="C469" s="35">
        <v>1852</v>
      </c>
      <c r="D469" s="36">
        <v>3783507</v>
      </c>
      <c r="E469" s="37">
        <v>361650</v>
      </c>
      <c r="F469" s="38">
        <f t="shared" si="66"/>
        <v>19375.238390709248</v>
      </c>
      <c r="G469" s="39">
        <f t="shared" si="67"/>
        <v>0.0008901790984213913</v>
      </c>
      <c r="H469" s="40">
        <f t="shared" si="68"/>
        <v>10.461791787639983</v>
      </c>
      <c r="I469" s="40">
        <f t="shared" si="69"/>
        <v>855.2383907092491</v>
      </c>
      <c r="J469" s="40">
        <f t="shared" si="70"/>
        <v>855.2383907092491</v>
      </c>
      <c r="K469" s="40">
        <f t="shared" si="71"/>
        <v>9.95417625200289E-05</v>
      </c>
      <c r="L469" s="46">
        <f t="shared" si="63"/>
        <v>47857.095833908825</v>
      </c>
      <c r="M469" s="47">
        <f t="shared" si="64"/>
        <v>1736.0381809697074</v>
      </c>
      <c r="N469" s="48">
        <f t="shared" si="65"/>
        <v>49593.13401487853</v>
      </c>
      <c r="P469" s="45"/>
    </row>
    <row r="470" spans="1:16" s="14" customFormat="1" ht="12.75">
      <c r="A470" s="33" t="s">
        <v>491</v>
      </c>
      <c r="B470" s="34" t="s">
        <v>511</v>
      </c>
      <c r="C470" s="35">
        <v>57</v>
      </c>
      <c r="D470" s="36">
        <v>176756.73</v>
      </c>
      <c r="E470" s="37">
        <v>19100</v>
      </c>
      <c r="F470" s="38">
        <f t="shared" si="66"/>
        <v>527.4939062827226</v>
      </c>
      <c r="G470" s="39">
        <f t="shared" si="67"/>
        <v>2.4235265675115294E-05</v>
      </c>
      <c r="H470" s="40">
        <f t="shared" si="68"/>
        <v>9.254279057591624</v>
      </c>
      <c r="I470" s="40">
        <f t="shared" si="69"/>
        <v>-42.506093717277416</v>
      </c>
      <c r="J470" s="40">
        <f t="shared" si="70"/>
        <v>0</v>
      </c>
      <c r="K470" s="40">
        <f t="shared" si="71"/>
        <v>0</v>
      </c>
      <c r="L470" s="46">
        <f t="shared" si="63"/>
        <v>1302.916945624796</v>
      </c>
      <c r="M470" s="47">
        <f t="shared" si="64"/>
        <v>0</v>
      </c>
      <c r="N470" s="48">
        <f t="shared" si="65"/>
        <v>1302.916945624796</v>
      </c>
      <c r="P470" s="45"/>
    </row>
    <row r="471" spans="1:16" s="14" customFormat="1" ht="12.75">
      <c r="A471" s="33" t="s">
        <v>484</v>
      </c>
      <c r="B471" s="34" t="s">
        <v>179</v>
      </c>
      <c r="C471" s="35">
        <v>3521</v>
      </c>
      <c r="D471" s="36">
        <v>3414983</v>
      </c>
      <c r="E471" s="37">
        <v>285650</v>
      </c>
      <c r="F471" s="38">
        <f t="shared" si="66"/>
        <v>42094.01415368458</v>
      </c>
      <c r="G471" s="39">
        <f t="shared" si="67"/>
        <v>0.0019339742207369328</v>
      </c>
      <c r="H471" s="40">
        <f t="shared" si="68"/>
        <v>11.955130404340977</v>
      </c>
      <c r="I471" s="40">
        <f t="shared" si="69"/>
        <v>6884.01415368458</v>
      </c>
      <c r="J471" s="40">
        <f t="shared" si="70"/>
        <v>6884.01415368458</v>
      </c>
      <c r="K471" s="40">
        <f t="shared" si="71"/>
        <v>0.0008012349650280703</v>
      </c>
      <c r="L471" s="46">
        <f t="shared" si="63"/>
        <v>103972.77332870303</v>
      </c>
      <c r="M471" s="47">
        <f t="shared" si="64"/>
        <v>13973.778000332059</v>
      </c>
      <c r="N471" s="48">
        <f t="shared" si="65"/>
        <v>117946.55132903508</v>
      </c>
      <c r="P471" s="45"/>
    </row>
    <row r="472" spans="1:16" s="14" customFormat="1" ht="12.75">
      <c r="A472" s="33" t="s">
        <v>487</v>
      </c>
      <c r="B472" s="34" t="s">
        <v>250</v>
      </c>
      <c r="C472" s="35">
        <v>1764</v>
      </c>
      <c r="D472" s="36">
        <v>1564612.11</v>
      </c>
      <c r="E472" s="37">
        <v>101050</v>
      </c>
      <c r="F472" s="38">
        <f t="shared" si="66"/>
        <v>27312.971420484908</v>
      </c>
      <c r="G472" s="39">
        <f t="shared" si="67"/>
        <v>0.0012548715935260537</v>
      </c>
      <c r="H472" s="40">
        <f t="shared" si="68"/>
        <v>15.483543889163782</v>
      </c>
      <c r="I472" s="40">
        <f t="shared" si="69"/>
        <v>9672.971420484912</v>
      </c>
      <c r="J472" s="40">
        <f t="shared" si="70"/>
        <v>9672.971420484912</v>
      </c>
      <c r="K472" s="40">
        <f t="shared" si="71"/>
        <v>0.0011258435477883918</v>
      </c>
      <c r="L472" s="46">
        <f t="shared" si="63"/>
        <v>67463.4017099756</v>
      </c>
      <c r="M472" s="47">
        <f t="shared" si="64"/>
        <v>19635.049001325177</v>
      </c>
      <c r="N472" s="48">
        <f t="shared" si="65"/>
        <v>87098.45071130077</v>
      </c>
      <c r="P472" s="45"/>
    </row>
    <row r="473" spans="1:16" s="14" customFormat="1" ht="12.75">
      <c r="A473" s="33" t="s">
        <v>481</v>
      </c>
      <c r="B473" s="34" t="s">
        <v>95</v>
      </c>
      <c r="C473" s="35">
        <v>18208</v>
      </c>
      <c r="D473" s="36">
        <v>33031696</v>
      </c>
      <c r="E473" s="37">
        <v>2017700</v>
      </c>
      <c r="F473" s="38">
        <f t="shared" si="66"/>
        <v>298082.529993557</v>
      </c>
      <c r="G473" s="39">
        <f t="shared" si="67"/>
        <v>0.013695152155241103</v>
      </c>
      <c r="H473" s="40">
        <f t="shared" si="68"/>
        <v>16.370964960103088</v>
      </c>
      <c r="I473" s="40">
        <f t="shared" si="69"/>
        <v>116002.52999355702</v>
      </c>
      <c r="J473" s="40">
        <f t="shared" si="70"/>
        <v>116002.52999355702</v>
      </c>
      <c r="K473" s="40">
        <f t="shared" si="71"/>
        <v>0.013501611267432906</v>
      </c>
      <c r="L473" s="46">
        <f t="shared" si="63"/>
        <v>736267.8030922263</v>
      </c>
      <c r="M473" s="47">
        <f t="shared" si="64"/>
        <v>235472.14828708782</v>
      </c>
      <c r="N473" s="48">
        <f t="shared" si="65"/>
        <v>971739.9513793141</v>
      </c>
      <c r="P473" s="45"/>
    </row>
    <row r="474" spans="1:16" s="14" customFormat="1" ht="12.75">
      <c r="A474" s="49" t="s">
        <v>480</v>
      </c>
      <c r="B474" s="34" t="s">
        <v>68</v>
      </c>
      <c r="C474" s="35">
        <v>513</v>
      </c>
      <c r="D474" s="36">
        <v>564926.09</v>
      </c>
      <c r="E474" s="37">
        <v>30850</v>
      </c>
      <c r="F474" s="38">
        <f t="shared" si="66"/>
        <v>9394.07079967585</v>
      </c>
      <c r="G474" s="39">
        <f t="shared" si="67"/>
        <v>0.0004316027140585832</v>
      </c>
      <c r="H474" s="40">
        <f t="shared" si="68"/>
        <v>18.312028849270664</v>
      </c>
      <c r="I474" s="40">
        <f t="shared" si="69"/>
        <v>4264.070799675851</v>
      </c>
      <c r="J474" s="40">
        <f t="shared" si="70"/>
        <v>4264.070799675851</v>
      </c>
      <c r="K474" s="40">
        <f t="shared" si="71"/>
        <v>0.0004962980234761496</v>
      </c>
      <c r="L474" s="46">
        <f t="shared" si="63"/>
        <v>23203.479485764135</v>
      </c>
      <c r="M474" s="47">
        <f t="shared" si="64"/>
        <v>8655.586319571485</v>
      </c>
      <c r="N474" s="48">
        <f t="shared" si="65"/>
        <v>31859.06580533562</v>
      </c>
      <c r="P474" s="45"/>
    </row>
    <row r="475" spans="1:16" s="14" customFormat="1" ht="12.75">
      <c r="A475" s="49" t="s">
        <v>480</v>
      </c>
      <c r="B475" s="34" t="s">
        <v>69</v>
      </c>
      <c r="C475" s="35">
        <v>61</v>
      </c>
      <c r="D475" s="36">
        <v>210175.28</v>
      </c>
      <c r="E475" s="37">
        <v>17950</v>
      </c>
      <c r="F475" s="38">
        <f t="shared" si="66"/>
        <v>714.2446841225627</v>
      </c>
      <c r="G475" s="39">
        <f t="shared" si="67"/>
        <v>3.281537373338197E-05</v>
      </c>
      <c r="H475" s="40">
        <f t="shared" si="68"/>
        <v>11.708929247910863</v>
      </c>
      <c r="I475" s="40">
        <f t="shared" si="69"/>
        <v>104.24468412256263</v>
      </c>
      <c r="J475" s="40">
        <f t="shared" si="70"/>
        <v>104.24468412256263</v>
      </c>
      <c r="K475" s="40">
        <f t="shared" si="71"/>
        <v>1.21331078020225E-05</v>
      </c>
      <c r="L475" s="46">
        <f t="shared" si="63"/>
        <v>1764.193844102796</v>
      </c>
      <c r="M475" s="47">
        <f t="shared" si="64"/>
        <v>211.60503757299142</v>
      </c>
      <c r="N475" s="48">
        <f t="shared" si="65"/>
        <v>1975.7988816757875</v>
      </c>
      <c r="P475" s="45"/>
    </row>
    <row r="476" spans="1:16" s="14" customFormat="1" ht="12.75">
      <c r="A476" s="49" t="s">
        <v>480</v>
      </c>
      <c r="B476" s="34" t="s">
        <v>70</v>
      </c>
      <c r="C476" s="35">
        <v>208</v>
      </c>
      <c r="D476" s="36">
        <v>803797.61</v>
      </c>
      <c r="E476" s="37">
        <v>48700</v>
      </c>
      <c r="F476" s="38">
        <f t="shared" si="66"/>
        <v>3433.057554004107</v>
      </c>
      <c r="G476" s="39">
        <f t="shared" si="67"/>
        <v>0.00015772895365858018</v>
      </c>
      <c r="H476" s="40">
        <f t="shared" si="68"/>
        <v>16.505084394250513</v>
      </c>
      <c r="I476" s="40">
        <f t="shared" si="69"/>
        <v>1353.0575540041068</v>
      </c>
      <c r="J476" s="40">
        <f t="shared" si="70"/>
        <v>1353.0575540041068</v>
      </c>
      <c r="K476" s="40">
        <f t="shared" si="71"/>
        <v>0.00015748326452571092</v>
      </c>
      <c r="L476" s="46">
        <f t="shared" si="63"/>
        <v>8479.697697246498</v>
      </c>
      <c r="M476" s="47">
        <f t="shared" si="64"/>
        <v>2746.555346811103</v>
      </c>
      <c r="N476" s="48">
        <f t="shared" si="65"/>
        <v>11226.253044057601</v>
      </c>
      <c r="P476" s="45"/>
    </row>
    <row r="477" spans="1:16" s="14" customFormat="1" ht="12.75">
      <c r="A477" s="33" t="s">
        <v>486</v>
      </c>
      <c r="B477" s="34" t="s">
        <v>512</v>
      </c>
      <c r="C477" s="35">
        <v>710</v>
      </c>
      <c r="D477" s="36">
        <v>1602381</v>
      </c>
      <c r="E477" s="37">
        <v>203100</v>
      </c>
      <c r="F477" s="38">
        <f t="shared" si="66"/>
        <v>5601.627326440177</v>
      </c>
      <c r="G477" s="39">
        <f t="shared" si="67"/>
        <v>0.00025736207537628195</v>
      </c>
      <c r="H477" s="40">
        <f t="shared" si="68"/>
        <v>7.889615952732644</v>
      </c>
      <c r="I477" s="40">
        <f t="shared" si="69"/>
        <v>-1498.3726735598227</v>
      </c>
      <c r="J477" s="40">
        <f t="shared" si="70"/>
        <v>0</v>
      </c>
      <c r="K477" s="40">
        <f t="shared" si="71"/>
        <v>0</v>
      </c>
      <c r="L477" s="46">
        <f t="shared" si="63"/>
        <v>13836.093800829709</v>
      </c>
      <c r="M477" s="47">
        <f t="shared" si="64"/>
        <v>0</v>
      </c>
      <c r="N477" s="48">
        <f t="shared" si="65"/>
        <v>13836.093800829709</v>
      </c>
      <c r="P477" s="45"/>
    </row>
    <row r="478" spans="1:16" s="14" customFormat="1" ht="12.75">
      <c r="A478" s="33" t="s">
        <v>486</v>
      </c>
      <c r="B478" s="34" t="s">
        <v>214</v>
      </c>
      <c r="C478" s="35">
        <v>2336</v>
      </c>
      <c r="D478" s="36">
        <v>2848948</v>
      </c>
      <c r="E478" s="37">
        <v>186950</v>
      </c>
      <c r="F478" s="38">
        <f t="shared" si="66"/>
        <v>35598.51579566729</v>
      </c>
      <c r="G478" s="39">
        <f t="shared" si="67"/>
        <v>0.0016355439895553597</v>
      </c>
      <c r="H478" s="40">
        <f t="shared" si="68"/>
        <v>15.239090665953464</v>
      </c>
      <c r="I478" s="40">
        <f t="shared" si="69"/>
        <v>12238.515795667292</v>
      </c>
      <c r="J478" s="40">
        <f t="shared" si="70"/>
        <v>12238.515795667292</v>
      </c>
      <c r="K478" s="40">
        <f t="shared" si="71"/>
        <v>0.0014244489561789282</v>
      </c>
      <c r="L478" s="46">
        <f t="shared" si="63"/>
        <v>87928.80622284842</v>
      </c>
      <c r="M478" s="47">
        <f t="shared" si="64"/>
        <v>24842.816845557565</v>
      </c>
      <c r="N478" s="48">
        <f t="shared" si="65"/>
        <v>112771.62306840598</v>
      </c>
      <c r="P478" s="45"/>
    </row>
    <row r="479" spans="1:16" s="14" customFormat="1" ht="12.75">
      <c r="A479" s="33" t="s">
        <v>493</v>
      </c>
      <c r="B479" s="34" t="s">
        <v>433</v>
      </c>
      <c r="C479" s="35">
        <v>467</v>
      </c>
      <c r="D479" s="36">
        <v>895741.76</v>
      </c>
      <c r="E479" s="37">
        <v>68900</v>
      </c>
      <c r="F479" s="38">
        <f t="shared" si="66"/>
        <v>6071.283046734398</v>
      </c>
      <c r="G479" s="39">
        <f t="shared" si="67"/>
        <v>0.00027894001404362936</v>
      </c>
      <c r="H479" s="40">
        <f t="shared" si="68"/>
        <v>13.000606095791001</v>
      </c>
      <c r="I479" s="40">
        <f t="shared" si="69"/>
        <v>1401.2830467343977</v>
      </c>
      <c r="J479" s="40">
        <f t="shared" si="70"/>
        <v>1401.2830467343977</v>
      </c>
      <c r="K479" s="40">
        <f t="shared" si="71"/>
        <v>0.00016309626155311166</v>
      </c>
      <c r="L479" s="46">
        <f t="shared" si="63"/>
        <v>14996.149659850356</v>
      </c>
      <c r="M479" s="47">
        <f t="shared" si="64"/>
        <v>2844.4476977454806</v>
      </c>
      <c r="N479" s="48">
        <f t="shared" si="65"/>
        <v>17840.597357595838</v>
      </c>
      <c r="P479" s="45"/>
    </row>
    <row r="480" spans="1:16" s="14" customFormat="1" ht="12.75">
      <c r="A480" s="33" t="s">
        <v>493</v>
      </c>
      <c r="B480" s="34" t="s">
        <v>434</v>
      </c>
      <c r="C480" s="35">
        <v>219</v>
      </c>
      <c r="D480" s="36">
        <v>288178.77</v>
      </c>
      <c r="E480" s="37">
        <v>14150</v>
      </c>
      <c r="F480" s="38">
        <f t="shared" si="66"/>
        <v>4460.151987985866</v>
      </c>
      <c r="G480" s="39">
        <f t="shared" si="67"/>
        <v>0.00020491794709434267</v>
      </c>
      <c r="H480" s="40">
        <f t="shared" si="68"/>
        <v>20.36599081272085</v>
      </c>
      <c r="I480" s="40">
        <f t="shared" si="69"/>
        <v>2270.151987985866</v>
      </c>
      <c r="J480" s="40">
        <f t="shared" si="70"/>
        <v>2270.151987985866</v>
      </c>
      <c r="K480" s="40">
        <f t="shared" si="71"/>
        <v>0.0002642244928750914</v>
      </c>
      <c r="L480" s="46">
        <f t="shared" si="63"/>
        <v>11016.634573394018</v>
      </c>
      <c r="M480" s="47">
        <f t="shared" si="64"/>
        <v>4608.154370244557</v>
      </c>
      <c r="N480" s="48">
        <f t="shared" si="65"/>
        <v>15624.788943638574</v>
      </c>
      <c r="P480" s="45"/>
    </row>
    <row r="481" spans="1:16" s="14" customFormat="1" ht="12.75">
      <c r="A481" s="33" t="s">
        <v>489</v>
      </c>
      <c r="B481" s="34" t="s">
        <v>327</v>
      </c>
      <c r="C481" s="35">
        <v>145</v>
      </c>
      <c r="D481" s="36">
        <v>490260.6</v>
      </c>
      <c r="E481" s="37">
        <v>54500</v>
      </c>
      <c r="F481" s="38">
        <f t="shared" si="66"/>
        <v>1304.3630642201836</v>
      </c>
      <c r="G481" s="39">
        <f t="shared" si="67"/>
        <v>5.9927868401271456E-05</v>
      </c>
      <c r="H481" s="40">
        <f t="shared" si="68"/>
        <v>8.99560733944954</v>
      </c>
      <c r="I481" s="40">
        <f t="shared" si="69"/>
        <v>-145.63693577981667</v>
      </c>
      <c r="J481" s="40">
        <f t="shared" si="70"/>
        <v>0</v>
      </c>
      <c r="K481" s="40">
        <f t="shared" si="71"/>
        <v>0</v>
      </c>
      <c r="L481" s="46">
        <f t="shared" si="63"/>
        <v>3221.79407075214</v>
      </c>
      <c r="M481" s="47">
        <f t="shared" si="64"/>
        <v>0</v>
      </c>
      <c r="N481" s="48">
        <f t="shared" si="65"/>
        <v>3221.79407075214</v>
      </c>
      <c r="P481" s="45"/>
    </row>
    <row r="482" spans="1:16" s="14" customFormat="1" ht="12.75">
      <c r="A482" s="33" t="s">
        <v>482</v>
      </c>
      <c r="B482" s="34" t="s">
        <v>116</v>
      </c>
      <c r="C482" s="35">
        <v>4015</v>
      </c>
      <c r="D482" s="36">
        <v>5099628</v>
      </c>
      <c r="E482" s="37">
        <v>257750</v>
      </c>
      <c r="F482" s="38">
        <f t="shared" si="66"/>
        <v>79437.46428709991</v>
      </c>
      <c r="G482" s="39">
        <f t="shared" si="67"/>
        <v>0.0036496877568164745</v>
      </c>
      <c r="H482" s="40">
        <f t="shared" si="68"/>
        <v>19.78517167798254</v>
      </c>
      <c r="I482" s="40">
        <f t="shared" si="69"/>
        <v>39287.464287099894</v>
      </c>
      <c r="J482" s="40">
        <f t="shared" si="70"/>
        <v>39287.464287099894</v>
      </c>
      <c r="K482" s="40">
        <f t="shared" si="71"/>
        <v>0.0045726939793212925</v>
      </c>
      <c r="L482" s="46">
        <f t="shared" si="63"/>
        <v>196211.59051201167</v>
      </c>
      <c r="M482" s="47">
        <f t="shared" si="64"/>
        <v>79749.15389301833</v>
      </c>
      <c r="N482" s="48">
        <f t="shared" si="65"/>
        <v>275960.74440503</v>
      </c>
      <c r="P482" s="45"/>
    </row>
    <row r="483" spans="1:16" s="14" customFormat="1" ht="12.75">
      <c r="A483" s="33" t="s">
        <v>481</v>
      </c>
      <c r="B483" s="34" t="s">
        <v>96</v>
      </c>
      <c r="C483" s="35">
        <v>18120</v>
      </c>
      <c r="D483" s="36">
        <v>27868044.86</v>
      </c>
      <c r="E483" s="37">
        <v>1916750</v>
      </c>
      <c r="F483" s="38">
        <f t="shared" si="66"/>
        <v>263450.6184234772</v>
      </c>
      <c r="G483" s="39">
        <f t="shared" si="67"/>
        <v>0.012104017987165741</v>
      </c>
      <c r="H483" s="40">
        <f t="shared" si="68"/>
        <v>14.53921735228903</v>
      </c>
      <c r="I483" s="40">
        <f t="shared" si="69"/>
        <v>82250.61842347724</v>
      </c>
      <c r="J483" s="40">
        <f t="shared" si="70"/>
        <v>82250.61842347724</v>
      </c>
      <c r="K483" s="40">
        <f t="shared" si="71"/>
        <v>0.009573203933754073</v>
      </c>
      <c r="L483" s="46">
        <f t="shared" si="63"/>
        <v>650726.5221284005</v>
      </c>
      <c r="M483" s="47">
        <f t="shared" si="64"/>
        <v>166959.54665121034</v>
      </c>
      <c r="N483" s="48">
        <f t="shared" si="65"/>
        <v>817686.0687796108</v>
      </c>
      <c r="P483" s="45"/>
    </row>
    <row r="484" spans="1:16" s="14" customFormat="1" ht="12.75">
      <c r="A484" s="33" t="s">
        <v>484</v>
      </c>
      <c r="B484" s="34" t="s">
        <v>180</v>
      </c>
      <c r="C484" s="35">
        <v>2597</v>
      </c>
      <c r="D484" s="36">
        <v>3714991.3</v>
      </c>
      <c r="E484" s="37">
        <v>264200</v>
      </c>
      <c r="F484" s="38">
        <f t="shared" si="66"/>
        <v>36517.155208554126</v>
      </c>
      <c r="G484" s="39">
        <f t="shared" si="67"/>
        <v>0.001677750107892984</v>
      </c>
      <c r="H484" s="40">
        <f t="shared" si="68"/>
        <v>14.061284254352762</v>
      </c>
      <c r="I484" s="40">
        <f t="shared" si="69"/>
        <v>10547.155208554123</v>
      </c>
      <c r="J484" s="40">
        <f t="shared" si="70"/>
        <v>10547.155208554123</v>
      </c>
      <c r="K484" s="40">
        <f t="shared" si="71"/>
        <v>0.001227590377650275</v>
      </c>
      <c r="L484" s="46">
        <f t="shared" si="63"/>
        <v>90197.85775825621</v>
      </c>
      <c r="M484" s="47">
        <f t="shared" si="64"/>
        <v>21409.544217816012</v>
      </c>
      <c r="N484" s="48">
        <f t="shared" si="65"/>
        <v>111607.40197607223</v>
      </c>
      <c r="P484" s="45"/>
    </row>
    <row r="485" spans="1:16" s="14" customFormat="1" ht="12.75">
      <c r="A485" s="33" t="s">
        <v>488</v>
      </c>
      <c r="B485" s="34" t="s">
        <v>306</v>
      </c>
      <c r="C485" s="35">
        <v>387</v>
      </c>
      <c r="D485" s="36">
        <v>378950</v>
      </c>
      <c r="E485" s="37">
        <v>21150</v>
      </c>
      <c r="F485" s="38">
        <f t="shared" si="66"/>
        <v>6933.978723404255</v>
      </c>
      <c r="G485" s="39">
        <f t="shared" si="67"/>
        <v>0.0003185758442813751</v>
      </c>
      <c r="H485" s="40">
        <f t="shared" si="68"/>
        <v>17.91725768321513</v>
      </c>
      <c r="I485" s="40">
        <f t="shared" si="69"/>
        <v>3063.978723404255</v>
      </c>
      <c r="J485" s="40">
        <f t="shared" si="70"/>
        <v>3063.978723404255</v>
      </c>
      <c r="K485" s="40">
        <f t="shared" si="71"/>
        <v>0.00035661851217716776</v>
      </c>
      <c r="L485" s="46">
        <f t="shared" si="63"/>
        <v>17127.019424719187</v>
      </c>
      <c r="M485" s="47">
        <f t="shared" si="64"/>
        <v>6219.533766599756</v>
      </c>
      <c r="N485" s="48">
        <f t="shared" si="65"/>
        <v>23346.55319131894</v>
      </c>
      <c r="P485" s="45"/>
    </row>
    <row r="486" spans="1:16" s="14" customFormat="1" ht="12.75">
      <c r="A486" s="33" t="s">
        <v>484</v>
      </c>
      <c r="B486" s="34" t="s">
        <v>181</v>
      </c>
      <c r="C486" s="35">
        <v>7595</v>
      </c>
      <c r="D486" s="36">
        <v>9371777</v>
      </c>
      <c r="E486" s="37">
        <v>608300</v>
      </c>
      <c r="F486" s="38">
        <f t="shared" si="66"/>
        <v>117012.40558112774</v>
      </c>
      <c r="G486" s="39">
        <f t="shared" si="67"/>
        <v>0.005376036960364519</v>
      </c>
      <c r="H486" s="40">
        <f t="shared" si="68"/>
        <v>15.40650501397337</v>
      </c>
      <c r="I486" s="40">
        <f t="shared" si="69"/>
        <v>41062.405581127736</v>
      </c>
      <c r="J486" s="40">
        <f t="shared" si="70"/>
        <v>41062.405581127736</v>
      </c>
      <c r="K486" s="40">
        <f t="shared" si="71"/>
        <v>0.004779280571663798</v>
      </c>
      <c r="L486" s="46">
        <f t="shared" si="63"/>
        <v>289022.1939327194</v>
      </c>
      <c r="M486" s="47">
        <f t="shared" si="64"/>
        <v>83352.08599813201</v>
      </c>
      <c r="N486" s="48">
        <f t="shared" si="65"/>
        <v>372374.2799308514</v>
      </c>
      <c r="P486" s="45"/>
    </row>
    <row r="487" spans="1:16" s="14" customFormat="1" ht="12.75">
      <c r="A487" s="33" t="s">
        <v>483</v>
      </c>
      <c r="B487" s="34" t="s">
        <v>153</v>
      </c>
      <c r="C487" s="35">
        <v>500</v>
      </c>
      <c r="D487" s="36">
        <v>1766216</v>
      </c>
      <c r="E487" s="37">
        <v>181200</v>
      </c>
      <c r="F487" s="38">
        <f t="shared" si="66"/>
        <v>4873.6644591611475</v>
      </c>
      <c r="G487" s="39">
        <f t="shared" si="67"/>
        <v>0.00022391643120865033</v>
      </c>
      <c r="H487" s="40">
        <f t="shared" si="68"/>
        <v>9.747328918322296</v>
      </c>
      <c r="I487" s="40">
        <f t="shared" si="69"/>
        <v>-126.33554083885201</v>
      </c>
      <c r="J487" s="40">
        <f t="shared" si="70"/>
        <v>0</v>
      </c>
      <c r="K487" s="40">
        <f t="shared" si="71"/>
        <v>0</v>
      </c>
      <c r="L487" s="46">
        <f t="shared" si="63"/>
        <v>12038.015862361348</v>
      </c>
      <c r="M487" s="47">
        <f t="shared" si="64"/>
        <v>0</v>
      </c>
      <c r="N487" s="48">
        <f t="shared" si="65"/>
        <v>12038.015862361348</v>
      </c>
      <c r="P487" s="45"/>
    </row>
    <row r="488" spans="1:16" s="14" customFormat="1" ht="12.75">
      <c r="A488" s="33" t="s">
        <v>492</v>
      </c>
      <c r="B488" s="34" t="s">
        <v>394</v>
      </c>
      <c r="C488" s="35">
        <v>3851</v>
      </c>
      <c r="D488" s="36">
        <v>3508761.8</v>
      </c>
      <c r="E488" s="37">
        <v>268900</v>
      </c>
      <c r="F488" s="38">
        <f t="shared" si="66"/>
        <v>50250.06207437709</v>
      </c>
      <c r="G488" s="39">
        <f t="shared" si="67"/>
        <v>0.0023086970106358786</v>
      </c>
      <c r="H488" s="40">
        <f t="shared" si="68"/>
        <v>13.048574934920044</v>
      </c>
      <c r="I488" s="40">
        <f t="shared" si="69"/>
        <v>11740.062074377089</v>
      </c>
      <c r="J488" s="40">
        <f t="shared" si="70"/>
        <v>11740.062074377089</v>
      </c>
      <c r="K488" s="40">
        <f t="shared" si="71"/>
        <v>0.0013664335975480477</v>
      </c>
      <c r="L488" s="46">
        <f t="shared" si="63"/>
        <v>124118.31988124</v>
      </c>
      <c r="M488" s="47">
        <f t="shared" si="64"/>
        <v>23831.011598030494</v>
      </c>
      <c r="N488" s="48">
        <f t="shared" si="65"/>
        <v>147949.33147927048</v>
      </c>
      <c r="P488" s="45"/>
    </row>
    <row r="489" spans="1:16" s="14" customFormat="1" ht="12.75">
      <c r="A489" s="49" t="s">
        <v>480</v>
      </c>
      <c r="B489" s="34" t="s">
        <v>71</v>
      </c>
      <c r="C489" s="35">
        <v>227</v>
      </c>
      <c r="D489" s="36">
        <v>399636.52</v>
      </c>
      <c r="E489" s="37">
        <v>33250</v>
      </c>
      <c r="F489" s="38">
        <f t="shared" si="66"/>
        <v>2728.345565112782</v>
      </c>
      <c r="G489" s="39">
        <f t="shared" si="67"/>
        <v>0.0001253515516226478</v>
      </c>
      <c r="H489" s="40">
        <f t="shared" si="68"/>
        <v>12.019143458646617</v>
      </c>
      <c r="I489" s="40">
        <f t="shared" si="69"/>
        <v>458.34556511278214</v>
      </c>
      <c r="J489" s="40">
        <f t="shared" si="70"/>
        <v>458.34556511278214</v>
      </c>
      <c r="K489" s="40">
        <f t="shared" si="71"/>
        <v>5.3347143779091344E-05</v>
      </c>
      <c r="L489" s="46">
        <f t="shared" si="63"/>
        <v>6739.049736814251</v>
      </c>
      <c r="M489" s="47">
        <f t="shared" si="64"/>
        <v>930.3901809810578</v>
      </c>
      <c r="N489" s="48">
        <f t="shared" si="65"/>
        <v>7669.439917795309</v>
      </c>
      <c r="P489" s="45"/>
    </row>
    <row r="490" spans="1:16" s="14" customFormat="1" ht="12.75">
      <c r="A490" s="33" t="s">
        <v>484</v>
      </c>
      <c r="B490" s="34" t="s">
        <v>182</v>
      </c>
      <c r="C490" s="35">
        <v>5947</v>
      </c>
      <c r="D490" s="36">
        <v>9524291</v>
      </c>
      <c r="E490" s="37">
        <v>619050</v>
      </c>
      <c r="F490" s="38">
        <f t="shared" si="66"/>
        <v>91496.58117599548</v>
      </c>
      <c r="G490" s="39">
        <f t="shared" si="67"/>
        <v>0.004203733781099858</v>
      </c>
      <c r="H490" s="40">
        <f t="shared" si="68"/>
        <v>15.385333979484694</v>
      </c>
      <c r="I490" s="40">
        <f t="shared" si="69"/>
        <v>32026.581175995474</v>
      </c>
      <c r="J490" s="40">
        <f t="shared" si="70"/>
        <v>32026.581175995474</v>
      </c>
      <c r="K490" s="40">
        <f t="shared" si="71"/>
        <v>0.003727594986826511</v>
      </c>
      <c r="L490" s="46">
        <f t="shared" si="63"/>
        <v>225997.76918947865</v>
      </c>
      <c r="M490" s="47">
        <f t="shared" si="64"/>
        <v>65010.37410323139</v>
      </c>
      <c r="N490" s="48">
        <f t="shared" si="65"/>
        <v>291008.14329271007</v>
      </c>
      <c r="P490" s="45"/>
    </row>
    <row r="491" spans="1:16" s="14" customFormat="1" ht="12.75">
      <c r="A491" s="33" t="s">
        <v>486</v>
      </c>
      <c r="B491" s="34" t="s">
        <v>215</v>
      </c>
      <c r="C491" s="35">
        <v>3781</v>
      </c>
      <c r="D491" s="36">
        <v>8413836.52405</v>
      </c>
      <c r="E491" s="37">
        <v>455700</v>
      </c>
      <c r="F491" s="38">
        <f t="shared" si="66"/>
        <v>69810.6559083455</v>
      </c>
      <c r="G491" s="39">
        <f t="shared" si="67"/>
        <v>0.003207392109637013</v>
      </c>
      <c r="H491" s="40">
        <f t="shared" si="68"/>
        <v>18.463542953807327</v>
      </c>
      <c r="I491" s="40">
        <f t="shared" si="69"/>
        <v>32000.655908345503</v>
      </c>
      <c r="J491" s="40">
        <f t="shared" si="70"/>
        <v>32000.655908345503</v>
      </c>
      <c r="K491" s="40">
        <f t="shared" si="71"/>
        <v>0.0037245775277604583</v>
      </c>
      <c r="L491" s="46">
        <f t="shared" si="63"/>
        <v>172433.2461187037</v>
      </c>
      <c r="M491" s="47">
        <f t="shared" si="64"/>
        <v>64957.748712485205</v>
      </c>
      <c r="N491" s="48">
        <f t="shared" si="65"/>
        <v>237390.99483118893</v>
      </c>
      <c r="P491" s="45"/>
    </row>
    <row r="492" spans="1:16" s="14" customFormat="1" ht="12.75">
      <c r="A492" s="49" t="s">
        <v>480</v>
      </c>
      <c r="B492" s="34" t="s">
        <v>72</v>
      </c>
      <c r="C492" s="35">
        <v>1170</v>
      </c>
      <c r="D492" s="36">
        <v>901863.69</v>
      </c>
      <c r="E492" s="37">
        <v>59400</v>
      </c>
      <c r="F492" s="38">
        <f t="shared" si="66"/>
        <v>17763.98177272727</v>
      </c>
      <c r="G492" s="39">
        <f t="shared" si="67"/>
        <v>0.0008161512627582972</v>
      </c>
      <c r="H492" s="40">
        <f t="shared" si="68"/>
        <v>15.182890404040403</v>
      </c>
      <c r="I492" s="40">
        <f t="shared" si="69"/>
        <v>6063.981772727272</v>
      </c>
      <c r="J492" s="40">
        <f t="shared" si="70"/>
        <v>6063.981772727272</v>
      </c>
      <c r="K492" s="40">
        <f t="shared" si="71"/>
        <v>0.0007057908532918178</v>
      </c>
      <c r="L492" s="46">
        <f t="shared" si="63"/>
        <v>43877.27061448036</v>
      </c>
      <c r="M492" s="47">
        <f t="shared" si="64"/>
        <v>12309.204077507118</v>
      </c>
      <c r="N492" s="48">
        <f t="shared" si="65"/>
        <v>56186.474691987474</v>
      </c>
      <c r="P492" s="45"/>
    </row>
    <row r="493" spans="1:16" s="14" customFormat="1" ht="12.75">
      <c r="A493" s="33" t="s">
        <v>487</v>
      </c>
      <c r="B493" s="34" t="s">
        <v>251</v>
      </c>
      <c r="C493" s="35">
        <v>1277</v>
      </c>
      <c r="D493" s="36">
        <v>2451677.84</v>
      </c>
      <c r="E493" s="37">
        <v>213450</v>
      </c>
      <c r="F493" s="38">
        <f t="shared" si="66"/>
        <v>14667.568993581634</v>
      </c>
      <c r="G493" s="39">
        <f t="shared" si="67"/>
        <v>0.0006738891712940673</v>
      </c>
      <c r="H493" s="40">
        <f t="shared" si="68"/>
        <v>11.485958491449988</v>
      </c>
      <c r="I493" s="40">
        <f t="shared" si="69"/>
        <v>1897.5689935816351</v>
      </c>
      <c r="J493" s="40">
        <f t="shared" si="70"/>
        <v>1897.5689935816351</v>
      </c>
      <c r="K493" s="40">
        <f t="shared" si="71"/>
        <v>0.00022085931148136266</v>
      </c>
      <c r="L493" s="46">
        <f t="shared" si="63"/>
        <v>36229.08997666327</v>
      </c>
      <c r="M493" s="47">
        <f t="shared" si="64"/>
        <v>3851.8526058565462</v>
      </c>
      <c r="N493" s="48">
        <f t="shared" si="65"/>
        <v>40080.94258251982</v>
      </c>
      <c r="P493" s="45"/>
    </row>
    <row r="494" spans="1:16" s="14" customFormat="1" ht="12.75">
      <c r="A494" s="33" t="s">
        <v>488</v>
      </c>
      <c r="B494" s="34" t="s">
        <v>307</v>
      </c>
      <c r="C494" s="35">
        <v>248</v>
      </c>
      <c r="D494" s="36">
        <v>391403.5</v>
      </c>
      <c r="E494" s="37">
        <v>29750</v>
      </c>
      <c r="F494" s="38">
        <f t="shared" si="66"/>
        <v>3262.7922016806724</v>
      </c>
      <c r="G494" s="39">
        <f t="shared" si="67"/>
        <v>0.00014990625466684268</v>
      </c>
      <c r="H494" s="40">
        <f t="shared" si="68"/>
        <v>13.156420168067227</v>
      </c>
      <c r="I494" s="40">
        <f t="shared" si="69"/>
        <v>782.7922016806722</v>
      </c>
      <c r="J494" s="40">
        <f t="shared" si="70"/>
        <v>782.7922016806722</v>
      </c>
      <c r="K494" s="40">
        <f t="shared" si="71"/>
        <v>9.110970261473947E-05</v>
      </c>
      <c r="L494" s="46">
        <f t="shared" si="63"/>
        <v>8059.14001847006</v>
      </c>
      <c r="M494" s="47">
        <f t="shared" si="64"/>
        <v>1588.9805282899001</v>
      </c>
      <c r="N494" s="48">
        <f t="shared" si="65"/>
        <v>9648.12054675996</v>
      </c>
      <c r="P494" s="45"/>
    </row>
    <row r="495" spans="1:16" s="14" customFormat="1" ht="12.75">
      <c r="A495" s="33" t="s">
        <v>490</v>
      </c>
      <c r="B495" s="34" t="s">
        <v>337</v>
      </c>
      <c r="C495" s="35">
        <v>3069</v>
      </c>
      <c r="D495" s="36">
        <v>4983552</v>
      </c>
      <c r="E495" s="37">
        <v>396400</v>
      </c>
      <c r="F495" s="38">
        <f t="shared" si="66"/>
        <v>38583.55471241171</v>
      </c>
      <c r="G495" s="39">
        <f t="shared" si="67"/>
        <v>0.0017726891022025668</v>
      </c>
      <c r="H495" s="40">
        <f t="shared" si="68"/>
        <v>12.572028254288597</v>
      </c>
      <c r="I495" s="40">
        <f t="shared" si="69"/>
        <v>7893.554712411704</v>
      </c>
      <c r="J495" s="40">
        <f t="shared" si="70"/>
        <v>7893.554712411704</v>
      </c>
      <c r="K495" s="40">
        <f t="shared" si="71"/>
        <v>0.0009187360590421207</v>
      </c>
      <c r="L495" s="46">
        <f t="shared" si="63"/>
        <v>95301.89194318136</v>
      </c>
      <c r="M495" s="47">
        <f t="shared" si="64"/>
        <v>16023.032306765082</v>
      </c>
      <c r="N495" s="48">
        <f t="shared" si="65"/>
        <v>111324.92424994643</v>
      </c>
      <c r="P495" s="45"/>
    </row>
    <row r="496" spans="1:16" s="14" customFormat="1" ht="12.75">
      <c r="A496" s="33" t="s">
        <v>481</v>
      </c>
      <c r="B496" s="34" t="s">
        <v>97</v>
      </c>
      <c r="C496" s="35">
        <v>8443</v>
      </c>
      <c r="D496" s="36">
        <v>27290511</v>
      </c>
      <c r="E496" s="37">
        <v>1635900</v>
      </c>
      <c r="F496" s="38">
        <f t="shared" si="66"/>
        <v>140848.330810563</v>
      </c>
      <c r="G496" s="39">
        <f t="shared" si="67"/>
        <v>0.006471158579149497</v>
      </c>
      <c r="H496" s="40">
        <f t="shared" si="68"/>
        <v>16.682261140656518</v>
      </c>
      <c r="I496" s="40">
        <f t="shared" si="69"/>
        <v>56418.330810562984</v>
      </c>
      <c r="J496" s="40">
        <f t="shared" si="70"/>
        <v>56418.330810562984</v>
      </c>
      <c r="K496" s="40">
        <f t="shared" si="71"/>
        <v>0.006566566875773852</v>
      </c>
      <c r="L496" s="46">
        <f t="shared" si="63"/>
        <v>347897.2454284451</v>
      </c>
      <c r="M496" s="47">
        <f t="shared" si="64"/>
        <v>114522.89497024532</v>
      </c>
      <c r="N496" s="48">
        <f t="shared" si="65"/>
        <v>462420.1403986904</v>
      </c>
      <c r="P496" s="45"/>
    </row>
    <row r="497" spans="1:16" s="14" customFormat="1" ht="12.75">
      <c r="A497" s="33" t="s">
        <v>494</v>
      </c>
      <c r="B497" s="34" t="s">
        <v>462</v>
      </c>
      <c r="C497" s="35">
        <v>12593</v>
      </c>
      <c r="D497" s="36">
        <v>45268871</v>
      </c>
      <c r="E497" s="37">
        <v>4267300</v>
      </c>
      <c r="F497" s="38">
        <f t="shared" si="66"/>
        <v>133590.53558526468</v>
      </c>
      <c r="G497" s="39">
        <f>F497/$F$498</f>
        <v>0.00613770525692967</v>
      </c>
      <c r="H497" s="40">
        <f t="shared" si="68"/>
        <v>10.608316968574977</v>
      </c>
      <c r="I497" s="40">
        <f t="shared" si="69"/>
        <v>7660.535585264685</v>
      </c>
      <c r="J497" s="40">
        <f t="shared" si="70"/>
        <v>7660.535585264685</v>
      </c>
      <c r="K497" s="40">
        <f t="shared" si="71"/>
        <v>0.0008916148085591328</v>
      </c>
      <c r="L497" s="46">
        <f t="shared" si="63"/>
        <v>329970.39494868316</v>
      </c>
      <c r="M497" s="47">
        <f t="shared" si="64"/>
        <v>15550.02956739088</v>
      </c>
      <c r="N497" s="48">
        <f t="shared" si="65"/>
        <v>345520.424516074</v>
      </c>
      <c r="P497" s="45"/>
    </row>
    <row r="498" spans="1:14" s="58" customFormat="1" ht="13.5" thickBot="1">
      <c r="A498" s="51" t="s">
        <v>467</v>
      </c>
      <c r="B498" s="51"/>
      <c r="C498" s="52">
        <f>SUM(C7:C497)</f>
        <v>1331479</v>
      </c>
      <c r="D498" s="52">
        <f>SUM(D7:D497)</f>
        <v>2437300166.278903</v>
      </c>
      <c r="E498" s="52">
        <f>SUM(E7:E497)</f>
        <v>169738350</v>
      </c>
      <c r="F498" s="53">
        <f>SUM(F7:F497)</f>
        <v>21765550.803280525</v>
      </c>
      <c r="G498" s="53">
        <f>SUM(G7:G497)</f>
        <v>0.999999999999998</v>
      </c>
      <c r="H498" s="54"/>
      <c r="I498" s="54"/>
      <c r="J498" s="54">
        <f>SUM(J7:J497)</f>
        <v>8591754.546612188</v>
      </c>
      <c r="K498" s="54">
        <f>SUM(K7:K497)</f>
        <v>0.9999999999999998</v>
      </c>
      <c r="L498" s="55">
        <f>SUM(L7:L497)</f>
        <v>53761199.19999996</v>
      </c>
      <c r="M498" s="56">
        <f>SUM(M7:M497)</f>
        <v>17440299.800000023</v>
      </c>
      <c r="N498" s="57">
        <f t="shared" si="65"/>
        <v>71201498.99999999</v>
      </c>
    </row>
    <row r="499" spans="1:14" s="14" customFormat="1" ht="12.75">
      <c r="A499" s="59"/>
      <c r="B499" s="59"/>
      <c r="C499" s="60"/>
      <c r="D499" s="61"/>
      <c r="E499" s="60"/>
      <c r="F499" s="62"/>
      <c r="G499" s="62"/>
      <c r="H499" s="63"/>
      <c r="I499" s="63"/>
      <c r="J499" s="63"/>
      <c r="K499" s="63"/>
      <c r="L499" s="63">
        <f>L498-B505</f>
        <v>0</v>
      </c>
      <c r="M499" s="47">
        <f>M498-G505</f>
        <v>0</v>
      </c>
      <c r="N499" s="63">
        <f>N498-L505</f>
        <v>0</v>
      </c>
    </row>
    <row r="500" spans="1:14" s="14" customFormat="1" ht="13.5" thickBot="1">
      <c r="A500" s="59"/>
      <c r="B500" s="64"/>
      <c r="C500" s="64"/>
      <c r="D500" s="65"/>
      <c r="E500" s="64"/>
      <c r="F500" s="66"/>
      <c r="G500" s="66"/>
      <c r="H500" s="67"/>
      <c r="I500" s="68"/>
      <c r="J500" s="68"/>
      <c r="K500" s="68"/>
      <c r="L500" s="62"/>
      <c r="M500" s="62"/>
      <c r="N500" s="62"/>
    </row>
    <row r="501" spans="2:14" s="14" customFormat="1" ht="12.75">
      <c r="B501" s="69" t="s">
        <v>532</v>
      </c>
      <c r="C501" s="70"/>
      <c r="D501" s="71"/>
      <c r="E501" s="70"/>
      <c r="G501" s="70"/>
      <c r="I501" s="72"/>
      <c r="K501" s="70"/>
      <c r="L501" s="73"/>
      <c r="M501" s="74"/>
      <c r="N501" s="75"/>
    </row>
    <row r="502" spans="2:14" s="14" customFormat="1" ht="12.75">
      <c r="B502" s="76" t="s">
        <v>536</v>
      </c>
      <c r="C502" s="77"/>
      <c r="D502" s="77"/>
      <c r="E502" s="78"/>
      <c r="G502" s="78"/>
      <c r="I502" s="72"/>
      <c r="K502" s="78"/>
      <c r="L502" s="79"/>
      <c r="M502" s="66"/>
      <c r="N502" s="75"/>
    </row>
    <row r="503" spans="2:14" s="14" customFormat="1" ht="13.5" thickBot="1">
      <c r="B503" s="80"/>
      <c r="C503" s="81"/>
      <c r="D503" s="82"/>
      <c r="E503" s="83" t="s">
        <v>534</v>
      </c>
      <c r="G503" s="84">
        <f>67201499-B505</f>
        <v>13440299.799999997</v>
      </c>
      <c r="I503" s="72"/>
      <c r="K503" s="81"/>
      <c r="L503" s="85"/>
      <c r="M503" s="72"/>
      <c r="N503" s="75"/>
    </row>
    <row r="504" spans="2:14" s="14" customFormat="1" ht="12.75">
      <c r="B504" s="86"/>
      <c r="C504" s="64"/>
      <c r="D504" s="65"/>
      <c r="E504" s="83" t="s">
        <v>514</v>
      </c>
      <c r="G504" s="65">
        <v>4000000</v>
      </c>
      <c r="I504" s="67"/>
      <c r="K504" s="65"/>
      <c r="L504" s="87" t="s">
        <v>516</v>
      </c>
      <c r="M504" s="65"/>
      <c r="N504" s="88"/>
    </row>
    <row r="505" spans="1:14" s="14" customFormat="1" ht="13.5" thickBot="1">
      <c r="A505" s="89"/>
      <c r="B505" s="90">
        <v>53761199.2</v>
      </c>
      <c r="C505" s="91" t="s">
        <v>476</v>
      </c>
      <c r="D505" s="92"/>
      <c r="E505" s="93" t="s">
        <v>477</v>
      </c>
      <c r="G505" s="84">
        <f>SUM(G503+G504)</f>
        <v>17440299.799999997</v>
      </c>
      <c r="I505" s="67"/>
      <c r="K505" s="84"/>
      <c r="L505" s="57">
        <f>G505+B505</f>
        <v>71201499</v>
      </c>
      <c r="M505" s="94"/>
      <c r="N505" s="95"/>
    </row>
    <row r="506" spans="1:14" s="14" customFormat="1" ht="12" customHeight="1">
      <c r="A506" s="59"/>
      <c r="B506" s="64"/>
      <c r="C506" s="64"/>
      <c r="D506" s="65"/>
      <c r="E506" s="64"/>
      <c r="F506" s="66"/>
      <c r="G506" s="66"/>
      <c r="H506" s="67"/>
      <c r="I506" s="68"/>
      <c r="J506" s="68"/>
      <c r="K506" s="68"/>
      <c r="L506" s="62"/>
      <c r="M506" s="66"/>
      <c r="N506" s="66"/>
    </row>
    <row r="507" spans="1:14" s="14" customFormat="1" ht="12.75">
      <c r="A507" s="96"/>
      <c r="B507" s="96" t="s">
        <v>474</v>
      </c>
      <c r="C507" s="59"/>
      <c r="D507" s="97"/>
      <c r="E507" s="60"/>
      <c r="F507" s="62"/>
      <c r="G507" s="62"/>
      <c r="H507" s="63"/>
      <c r="I507" s="63"/>
      <c r="J507" s="63"/>
      <c r="K507" s="63"/>
      <c r="L507" s="62"/>
      <c r="M507" s="98"/>
      <c r="N507" s="66"/>
    </row>
    <row r="508" spans="1:14" s="14" customFormat="1" ht="12.75">
      <c r="A508" s="99"/>
      <c r="B508" s="99" t="s">
        <v>519</v>
      </c>
      <c r="C508" s="100"/>
      <c r="D508" s="101"/>
      <c r="E508" s="100"/>
      <c r="F508" s="100"/>
      <c r="G508" s="100"/>
      <c r="H508" s="100"/>
      <c r="I508" s="100"/>
      <c r="J508" s="100"/>
      <c r="K508" s="100"/>
      <c r="L508" s="100"/>
      <c r="M508" s="102"/>
      <c r="N508" s="103"/>
    </row>
    <row r="509" spans="1:14" s="14" customFormat="1" ht="12.75">
      <c r="A509" s="99"/>
      <c r="B509" s="99" t="s">
        <v>520</v>
      </c>
      <c r="C509" s="100"/>
      <c r="D509" s="101"/>
      <c r="E509" s="100"/>
      <c r="F509" s="100"/>
      <c r="G509" s="100"/>
      <c r="H509" s="100"/>
      <c r="I509" s="100"/>
      <c r="J509" s="100"/>
      <c r="K509" s="100"/>
      <c r="L509" s="100"/>
      <c r="M509" s="102"/>
      <c r="N509" s="103"/>
    </row>
    <row r="510" spans="1:14" s="14" customFormat="1" ht="12.75">
      <c r="A510" s="104"/>
      <c r="B510" s="104" t="s">
        <v>521</v>
      </c>
      <c r="C510" s="59"/>
      <c r="D510" s="97"/>
      <c r="E510" s="59"/>
      <c r="F510" s="62"/>
      <c r="G510" s="62"/>
      <c r="H510" s="63"/>
      <c r="I510" s="63"/>
      <c r="J510" s="63"/>
      <c r="K510" s="63"/>
      <c r="L510" s="62"/>
      <c r="M510" s="105"/>
      <c r="N510" s="66"/>
    </row>
    <row r="511" spans="1:14" s="13" customFormat="1" ht="15">
      <c r="A511" s="106"/>
      <c r="B511" s="99" t="s">
        <v>525</v>
      </c>
      <c r="C511" s="106"/>
      <c r="D511" s="107"/>
      <c r="E511" s="106"/>
      <c r="F511" s="108"/>
      <c r="G511" s="108"/>
      <c r="H511" s="109"/>
      <c r="I511" s="109"/>
      <c r="J511" s="109"/>
      <c r="K511" s="109"/>
      <c r="L511" s="108"/>
      <c r="M511" s="102"/>
      <c r="N511" s="110"/>
    </row>
    <row r="512" spans="1:14" s="13" customFormat="1" ht="15">
      <c r="A512" s="106"/>
      <c r="B512" s="104" t="s">
        <v>535</v>
      </c>
      <c r="C512" s="106"/>
      <c r="D512" s="107"/>
      <c r="E512" s="106"/>
      <c r="F512" s="108"/>
      <c r="G512" s="108"/>
      <c r="H512" s="109"/>
      <c r="I512" s="109"/>
      <c r="J512" s="109"/>
      <c r="K512" s="109"/>
      <c r="L512" s="108"/>
      <c r="M512" s="105"/>
      <c r="N512" s="110"/>
    </row>
    <row r="513" spans="13:14" ht="12.75">
      <c r="M513" s="66"/>
      <c r="N513" s="66"/>
    </row>
  </sheetData>
  <sheetProtection/>
  <mergeCells count="1">
    <mergeCell ref="L5:N5"/>
  </mergeCells>
  <conditionalFormatting sqref="A7:A9 F498:H498 K498:IV498 B7:B497 A11:A498 D7:IV497 C7:C498">
    <cfRule type="expression" priority="28" dxfId="0" stopIfTrue="1">
      <formula>MOD(ROW(),2)=1</formula>
    </cfRule>
  </conditionalFormatting>
  <conditionalFormatting sqref="D498:E498">
    <cfRule type="expression" priority="19" dxfId="0" stopIfTrue="1">
      <formula>MOD(ROW(),2)=1</formula>
    </cfRule>
  </conditionalFormatting>
  <conditionalFormatting sqref="I498">
    <cfRule type="expression" priority="14" dxfId="0" stopIfTrue="1">
      <formula>MOD(ROW(),2)=1</formula>
    </cfRule>
  </conditionalFormatting>
  <conditionalFormatting sqref="J498">
    <cfRule type="expression" priority="11" dxfId="0" stopIfTrue="1">
      <formula>MOD(ROW(),2)=1</formula>
    </cfRule>
  </conditionalFormatting>
  <conditionalFormatting sqref="B498">
    <cfRule type="expression" priority="6" dxfId="0" stopIfTrue="1">
      <formula>MOD(ROW(),2)=1</formula>
    </cfRule>
  </conditionalFormatting>
  <printOptions gridLines="1" horizontalCentered="1"/>
  <pageMargins left="0.17" right="0.38" top="0.18" bottom="0.3" header="0.17" footer="0.17"/>
  <pageSetup fitToHeight="0" horizontalDpi="600" verticalDpi="600" orientation="landscape" scale="76" r:id="rId4"/>
  <headerFooter alignWithMargins="0">
    <oddFooter>&amp;LPrepared by the Office of the State Treasurer&amp;C
Released: 4/1/2018&amp;RPage &amp;P of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Rodriguez, Timothy</dc:creator>
  <cp:keywords/>
  <dc:description/>
  <cp:lastModifiedBy>Belka, Sherry</cp:lastModifiedBy>
  <cp:lastPrinted>2018-03-28T13:49:37Z</cp:lastPrinted>
  <dcterms:created xsi:type="dcterms:W3CDTF">2004-06-22T17:59:06Z</dcterms:created>
  <dcterms:modified xsi:type="dcterms:W3CDTF">2018-03-29T13:38:26Z</dcterms:modified>
  <cp:category/>
  <cp:version/>
  <cp:contentType/>
  <cp:contentStatus/>
</cp:coreProperties>
</file>