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510" activeTab="0"/>
  </bookViews>
  <sheets>
    <sheet name="FY 2020 Projections" sheetId="1" r:id="rId1"/>
  </sheets>
  <definedNames>
    <definedName name="_xlnm.Print_Area" localSheetId="0">'FY 2020 Projections'!$A$1:$N$512</definedName>
    <definedName name="_xlnm.Print_Titles" localSheetId="0">'FY 2020 Projections'!$1:$6</definedName>
    <definedName name="qry_SSXYear_Totals">#REF!</definedName>
  </definedNames>
  <calcPr fullCalcOnLoad="1"/>
</workbook>
</file>

<file path=xl/comments1.xml><?xml version="1.0" encoding="utf-8"?>
<comments xmlns="http://schemas.openxmlformats.org/spreadsheetml/2006/main">
  <authors>
    <author>Chetkauskas, Jeff</author>
  </authors>
  <commentList>
    <comment ref="B343" authorId="0">
      <text>
        <r>
          <rPr>
            <b/>
            <sz val="9"/>
            <rFont val="Tahoma"/>
            <family val="2"/>
          </rPr>
          <t>Chetkauskas, Jeff:</t>
        </r>
        <r>
          <rPr>
            <sz val="9"/>
            <rFont val="Tahoma"/>
            <family val="2"/>
          </rPr>
          <t xml:space="preserve">
a.k.a. Indian Island Reservation</t>
        </r>
      </text>
    </comment>
  </commentList>
</comments>
</file>

<file path=xl/sharedStrings.xml><?xml version="1.0" encoding="utf-8"?>
<sst xmlns="http://schemas.openxmlformats.org/spreadsheetml/2006/main" count="1012" uniqueCount="538">
  <si>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</si>
  <si>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</si>
  <si>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</si>
  <si>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</si>
  <si>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</si>
  <si>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</si>
  <si>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</si>
  <si>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</si>
  <si>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</si>
  <si>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</si>
  <si>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</si>
  <si>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</si>
  <si>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</si>
  <si>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</si>
  <si>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</si>
  <si>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</si>
  <si>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</si>
  <si>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BLAINE</t>
  </si>
  <si>
    <t>BRIDGEWATER</t>
  </si>
  <si>
    <t>CARIBOU</t>
  </si>
  <si>
    <t>CARY PLT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</si>
  <si>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</si>
  <si>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</si>
  <si>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</si>
  <si>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</si>
  <si>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</si>
  <si>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</si>
  <si>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</si>
  <si>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</si>
  <si>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</si>
  <si>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</si>
  <si>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</si>
  <si>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</si>
  <si>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</si>
  <si>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</si>
  <si>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</si>
  <si>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</si>
  <si>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</si>
  <si>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</si>
  <si>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</si>
  <si>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</si>
  <si>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</si>
  <si>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</si>
  <si>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</si>
  <si>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</si>
  <si>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</si>
  <si>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</si>
  <si>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</si>
  <si>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</si>
  <si>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</si>
  <si>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</si>
  <si>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</si>
  <si>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</si>
  <si>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NASHVILLE PLT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</si>
  <si>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</si>
  <si>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</si>
  <si>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</si>
  <si>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</si>
  <si>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</si>
  <si>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</si>
  <si>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</si>
  <si>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REED PLT</t>
  </si>
  <si>
    <t>SHERMAN</t>
  </si>
  <si>
    <t>SMYRNA</t>
  </si>
  <si>
    <t>STOCKHOLM</t>
  </si>
  <si>
    <t>VAN BUREN</t>
  </si>
  <si>
    <t>WADE</t>
  </si>
  <si>
    <t>WASHBURN</t>
  </si>
  <si>
    <t>WESTFIELD</t>
  </si>
  <si>
    <t>WESTMANLAND</t>
  </si>
  <si>
    <t>WESTON</t>
  </si>
  <si>
    <t>WINTERVILLE PLT</t>
  </si>
  <si>
    <t>WOODLAND</t>
  </si>
  <si>
    <t>BALDWIN</t>
  </si>
  <si>
    <t>BRIDGTON</t>
  </si>
  <si>
    <t>BRUNSWICK</t>
  </si>
  <si>
    <t>CAPE ELIZABETH</t>
  </si>
  <si>
    <t>CASCO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</si>
  <si>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</si>
  <si>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</si>
  <si>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</si>
  <si>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</si>
  <si>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</si>
  <si>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</si>
  <si>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</si>
  <si>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</si>
  <si>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</si>
  <si>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</si>
  <si>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</si>
  <si>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PORTLAND</t>
  </si>
  <si>
    <t>POWNAL</t>
  </si>
  <si>
    <t>RAYMOND</t>
  </si>
  <si>
    <t>SCARBOROUGH</t>
  </si>
  <si>
    <t>SEBAGO</t>
  </si>
  <si>
    <t>STANDISH</t>
  </si>
  <si>
    <t>WESTBROOK</t>
  </si>
  <si>
    <t>WINDHAM</t>
  </si>
  <si>
    <t>YARMOUTH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</si>
  <si>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</si>
  <si>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</si>
  <si>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</si>
  <si>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</si>
  <si>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</si>
  <si>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</si>
  <si>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</si>
  <si>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</si>
  <si>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</si>
  <si>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</si>
  <si>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</si>
  <si>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</si>
  <si>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</si>
  <si>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</si>
  <si>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SANDY RIVER PLT</t>
  </si>
  <si>
    <t>STRONG</t>
  </si>
  <si>
    <t>TEMPLE</t>
  </si>
  <si>
    <t>WELD</t>
  </si>
  <si>
    <t>WILTON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</si>
  <si>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</si>
  <si>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</si>
  <si>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</si>
  <si>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</si>
  <si>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</si>
  <si>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</si>
  <si>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</si>
  <si>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</si>
  <si>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</si>
  <si>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</si>
  <si>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</si>
  <si>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</si>
  <si>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</si>
  <si>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</si>
  <si>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GOULDSBORO</t>
  </si>
  <si>
    <t>GREAT POND</t>
  </si>
  <si>
    <t>HANCOCK</t>
  </si>
  <si>
    <t>LAMOINE</t>
  </si>
  <si>
    <t>FRENCHBORO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</si>
  <si>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</si>
  <si>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</si>
  <si>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</si>
  <si>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</si>
  <si>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</si>
  <si>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</si>
  <si>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</si>
  <si>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</si>
  <si>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</si>
  <si>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</si>
  <si>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</si>
  <si>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</si>
  <si>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</si>
  <si>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</si>
  <si>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</si>
  <si>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</t>
  </si>
  <si>
    <t>WALTHAM</t>
  </si>
  <si>
    <t>WINTER HARBOR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</si>
  <si>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</si>
  <si>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</si>
  <si>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</si>
  <si>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</si>
  <si>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</si>
  <si>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</si>
  <si>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</si>
  <si>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</si>
  <si>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</si>
  <si>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</si>
  <si>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</si>
  <si>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</si>
  <si>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</si>
  <si>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</si>
  <si>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</si>
  <si>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</si>
  <si>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</si>
  <si>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</si>
  <si>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</si>
  <si>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</si>
  <si>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</si>
  <si>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</si>
  <si>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</si>
  <si>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</si>
  <si>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</si>
  <si>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</si>
  <si>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</si>
  <si>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</si>
  <si>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</si>
  <si>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</si>
  <si>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</si>
  <si>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</si>
  <si>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</si>
  <si>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</si>
  <si>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</si>
  <si>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</si>
  <si>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</si>
  <si>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</si>
  <si>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</si>
  <si>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</si>
  <si>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</si>
  <si>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</si>
  <si>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</si>
  <si>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</si>
  <si>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</si>
  <si>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</si>
  <si>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</si>
  <si>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</si>
  <si>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</si>
  <si>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</si>
  <si>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</si>
  <si>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</si>
  <si>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</si>
  <si>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</si>
  <si>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PLT</t>
  </si>
  <si>
    <t>NEWCASTLE</t>
  </si>
  <si>
    <t>NOBLEBORO</t>
  </si>
  <si>
    <t>SOMERVILLE</t>
  </si>
  <si>
    <t>SOUTHPORT</t>
  </si>
  <si>
    <t>WALDOBORO</t>
  </si>
  <si>
    <t>WHITEFIELD</t>
  </si>
  <si>
    <t>WISCASSET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</si>
  <si>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</si>
  <si>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</si>
  <si>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</si>
  <si>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</si>
  <si>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</si>
  <si>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</si>
  <si>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</si>
  <si>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</si>
  <si>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</si>
  <si>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</si>
  <si>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</si>
  <si>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</si>
  <si>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</si>
  <si>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</si>
  <si>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</si>
  <si>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</si>
  <si>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</si>
  <si>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</si>
  <si>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</si>
  <si>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</si>
  <si>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</si>
  <si>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</si>
  <si>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</si>
  <si>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</si>
  <si>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</si>
  <si>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</si>
  <si>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</si>
  <si>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</si>
  <si>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</si>
  <si>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</si>
  <si>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</si>
  <si>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</si>
  <si>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</si>
  <si>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</si>
  <si>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</si>
  <si>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</si>
  <si>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</si>
  <si>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</si>
  <si>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</si>
  <si>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</si>
  <si>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</si>
  <si>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</si>
  <si>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</si>
  <si>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</si>
  <si>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</si>
  <si>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</si>
  <si>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CORINNA</t>
  </si>
  <si>
    <t>CORINTH</t>
  </si>
  <si>
    <t>DEXTER</t>
  </si>
  <si>
    <t>DIXMONT</t>
  </si>
  <si>
    <t>DREW PLT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</si>
  <si>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</si>
  <si>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</si>
  <si>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</si>
  <si>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</si>
  <si>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</si>
  <si>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</si>
  <si>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</si>
  <si>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</si>
  <si>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</si>
  <si>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</si>
  <si>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</si>
  <si>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</si>
  <si>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</si>
  <si>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</si>
  <si>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</si>
  <si>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</si>
  <si>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</si>
  <si>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</si>
  <si>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</si>
  <si>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</si>
  <si>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</si>
  <si>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</si>
  <si>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</si>
  <si>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</si>
  <si>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</si>
  <si>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NEWBURGH</t>
  </si>
  <si>
    <t>NEWPORT</t>
  </si>
  <si>
    <t>OLD TOWN</t>
  </si>
  <si>
    <t>ORONO</t>
  </si>
  <si>
    <t>ORRINGTON</t>
  </si>
  <si>
    <t>PASSADUMKEAG</t>
  </si>
  <si>
    <t>PATTEN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</si>
  <si>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</si>
  <si>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</si>
  <si>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</si>
  <si>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</si>
  <si>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</si>
  <si>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</si>
  <si>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</si>
  <si>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</si>
  <si>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</si>
  <si>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PENOBSCOT NATION</t>
  </si>
  <si>
    <t>ABBOT</t>
  </si>
  <si>
    <t>ATKINSON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</si>
  <si>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</si>
  <si>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</si>
  <si>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</si>
  <si>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</si>
  <si>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</si>
  <si>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</si>
  <si>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</si>
  <si>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</si>
  <si>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</si>
  <si>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</si>
  <si>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</si>
  <si>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</si>
  <si>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</si>
  <si>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</si>
  <si>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</si>
  <si>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</si>
  <si>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</si>
  <si>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</si>
  <si>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</si>
  <si>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</si>
  <si>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</si>
  <si>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</si>
  <si>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</si>
  <si>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</si>
  <si>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</si>
  <si>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</si>
  <si>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</si>
  <si>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</si>
  <si>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</si>
  <si>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</si>
  <si>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</si>
  <si>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</si>
  <si>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</si>
  <si>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</si>
  <si>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</si>
  <si>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</si>
  <si>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</si>
  <si>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</si>
  <si>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</si>
  <si>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</si>
  <si>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</si>
  <si>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</si>
  <si>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</si>
  <si>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</si>
  <si>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</si>
  <si>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</si>
  <si>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</si>
  <si>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</si>
  <si>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</si>
  <si>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</si>
  <si>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</si>
  <si>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</si>
  <si>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</si>
  <si>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SKOWHEGAN</t>
  </si>
  <si>
    <t>SMITHFIELD</t>
  </si>
  <si>
    <t>SOLON</t>
  </si>
  <si>
    <t>STARKS</t>
  </si>
  <si>
    <t>THE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</si>
  <si>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</si>
  <si>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</si>
  <si>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</si>
  <si>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</si>
  <si>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</si>
  <si>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</si>
  <si>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</si>
  <si>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</si>
  <si>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</si>
  <si>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</si>
  <si>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</si>
  <si>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</si>
  <si>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</si>
  <si>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</si>
  <si>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</si>
  <si>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</si>
  <si>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</si>
  <si>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</si>
  <si>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</si>
  <si>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</si>
  <si>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</si>
  <si>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</si>
  <si>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</si>
  <si>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</si>
  <si>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</si>
  <si>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</si>
  <si>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</si>
  <si>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</si>
  <si>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</si>
  <si>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BEALS</t>
  </si>
  <si>
    <t>BEDDINGTON</t>
  </si>
  <si>
    <t>CALAIS</t>
  </si>
  <si>
    <t>CHARLOTTE</t>
  </si>
  <si>
    <t>CHERRYFIELD</t>
  </si>
  <si>
    <t>CODYVILLE PLT</t>
  </si>
  <si>
    <t>COLUMBIA</t>
  </si>
  <si>
    <t>COLUMBIA FALLS</t>
  </si>
  <si>
    <t>COOPER</t>
  </si>
  <si>
    <t>CRAWFORD</t>
  </si>
  <si>
    <t>CUTLER</t>
  </si>
  <si>
    <t>DEBLOIS</t>
  </si>
  <si>
    <t>DENNYSVILLE</t>
  </si>
  <si>
    <t>EASTPORT</t>
  </si>
  <si>
    <t>HARRINGTON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</si>
  <si>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</si>
  <si>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</si>
  <si>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</si>
  <si>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</si>
  <si>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</si>
  <si>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</si>
  <si>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</si>
  <si>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</si>
  <si>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</si>
  <si>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</si>
  <si>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</si>
  <si>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</si>
  <si>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</si>
  <si>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</si>
  <si>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</si>
  <si>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</si>
  <si>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</si>
  <si>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</si>
  <si>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</si>
  <si>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</si>
  <si>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</si>
  <si>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</si>
  <si>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</si>
  <si>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</si>
  <si>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</si>
  <si>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</si>
  <si>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</si>
  <si>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</si>
  <si>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</si>
  <si>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</si>
  <si>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</si>
  <si>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</si>
  <si>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</si>
  <si>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</si>
  <si>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</si>
  <si>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</si>
  <si>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</si>
  <si>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</si>
  <si>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</si>
  <si>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</si>
  <si>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</si>
  <si>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</si>
  <si>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</si>
  <si>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</si>
  <si>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</si>
  <si>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</si>
  <si>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</si>
  <si>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WATERBORO</t>
  </si>
  <si>
    <t>WELLS</t>
  </si>
  <si>
    <t>YORK</t>
  </si>
  <si>
    <t>Municipality Name</t>
  </si>
  <si>
    <t>Rev II Computed Number</t>
  </si>
  <si>
    <t>Rev I Computed Number</t>
  </si>
  <si>
    <t>Rev I Distribution Percentage</t>
  </si>
  <si>
    <t>TOTALS</t>
  </si>
  <si>
    <t>Mil Rate</t>
  </si>
  <si>
    <t>Rev II Distribution Percentage</t>
  </si>
  <si>
    <t>PLEASANT POINT</t>
  </si>
  <si>
    <t>CLIFTON</t>
  </si>
  <si>
    <t>RANGELEY</t>
  </si>
  <si>
    <t>RANGELEY PLT</t>
  </si>
  <si>
    <t>*Assumptions/Disclosures:</t>
  </si>
  <si>
    <t>CHEBEAGUE ISLAND</t>
  </si>
  <si>
    <t xml:space="preserve">REV I DISTRIBUTION PROJECTION </t>
  </si>
  <si>
    <t>REV II</t>
  </si>
  <si>
    <t>County</t>
  </si>
  <si>
    <t>Androscoggin</t>
  </si>
  <si>
    <t xml:space="preserve">Aroostook 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</si>
  <si>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</si>
  <si>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</si>
  <si>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</si>
  <si>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</si>
  <si>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</si>
  <si>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</si>
  <si>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</si>
  <si>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</si>
  <si>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 xml:space="preserve">Piscataquis </t>
  </si>
  <si>
    <t>Sagadahoc</t>
  </si>
  <si>
    <t>Somerset</t>
  </si>
  <si>
    <t>Waldo</t>
  </si>
  <si>
    <t>Washington</t>
  </si>
  <si>
    <t>York</t>
  </si>
  <si>
    <t>None</t>
  </si>
  <si>
    <t>EAST MACHIAS</t>
  </si>
  <si>
    <t>GRAND LAKE STREAM PLT</t>
  </si>
  <si>
    <t>MOUNT CHASE</t>
  </si>
  <si>
    <t>NORTH YARMOUTH</t>
  </si>
  <si>
    <t>SAINT AGATHA</t>
  </si>
  <si>
    <t>SAINT ALBANS</t>
  </si>
  <si>
    <t>SAINT FRANCIS</t>
  </si>
  <si>
    <t>SAINT GEORGE</t>
  </si>
  <si>
    <t>SAINT JOHN PLT</t>
  </si>
  <si>
    <t>SOUTH BERWICK</t>
  </si>
  <si>
    <t>SOUTH BRISTOL</t>
  </si>
  <si>
    <t>SOUTH PORTLAND</t>
  </si>
  <si>
    <t>SOUTH THOMASTON</t>
  </si>
  <si>
    <t>UNORGANIZED TERRITORY</t>
  </si>
  <si>
    <t>WALLAGRASS</t>
  </si>
  <si>
    <t>WEST FORKS PLT</t>
  </si>
  <si>
    <t>WESTPORT ISLAND</t>
  </si>
  <si>
    <t>EAST MILLINOCKET</t>
  </si>
  <si>
    <t>Fixed Xfer:</t>
  </si>
  <si>
    <t xml:space="preserve">RevII Preliminary Comp  Number </t>
  </si>
  <si>
    <t>Total</t>
  </si>
  <si>
    <t>NEW CANADA</t>
  </si>
  <si>
    <t>BARING PLT</t>
  </si>
  <si>
    <t xml:space="preserve">*Actual tax receipts, if different from current Revenue Forecasting Committee (RFC) estimates, </t>
  </si>
  <si>
    <t xml:space="preserve">will cause Municipal Revenue Sharing distributions to differ from these projections. </t>
  </si>
  <si>
    <t xml:space="preserve">*Projections are based upon the transfer amount to Municipal Revenue Sharing funds based </t>
  </si>
  <si>
    <t>DANFORTH</t>
  </si>
  <si>
    <t>INDIAN TOWNSHIP</t>
  </si>
  <si>
    <t>MORO</t>
  </si>
  <si>
    <t>20%:</t>
  </si>
  <si>
    <r>
      <t>FY 2020 Projected Municipal Revenue Sharing</t>
    </r>
    <r>
      <rPr>
        <sz val="10"/>
        <color indexed="10"/>
        <rFont val="MS Sans Serif"/>
        <family val="2"/>
      </rPr>
      <t xml:space="preserve">* </t>
    </r>
  </si>
  <si>
    <t xml:space="preserve">2020  Estimated Transfers of Municipal Revenue Sharing </t>
  </si>
  <si>
    <t>July 1, 2017 Census Population</t>
  </si>
  <si>
    <t>2019 State Valuation</t>
  </si>
  <si>
    <t>2017 Tax Assessment</t>
  </si>
  <si>
    <t>*Based upon Dec. 2018 revenue forecasts</t>
  </si>
  <si>
    <t>Rev I Projected 
FY20 Distribution</t>
  </si>
  <si>
    <t>Rev II Projected FY20 Distribution</t>
  </si>
  <si>
    <t>Total Projected 
FY20 Distribution</t>
  </si>
  <si>
    <t>Includes PL 2019 c.343, Dec. 2018 revenue forecasting</t>
  </si>
  <si>
    <t>upon PL 2019 c.343.</t>
  </si>
  <si>
    <t>7/1/2019 - 6/30/2020 Published 08/26/2019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</si>
</sst>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_(* #,##0.000000_);_(* \(#,##0.000000\);_(* &quot;-&quot;??????_);_(@_)"/>
    <numFmt numFmtId="182" formatCode="&quot;$&quot;#,##0.00;\(&quot;$&quot;#,##0.0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_(* #,##0.000000000_);_(* \(#,##0.000000000\);_(* &quot;-&quot;???????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[$$-409]#,##0_);\([$$-409]#,##0\)"/>
    <numFmt numFmtId="198" formatCode="[$$-409]#,##0.0_);\([$$-409]#,##0.0\)"/>
    <numFmt numFmtId="199" formatCode="[$$-409]#,##0.00_);\([$$-409]#,##0.00\)"/>
    <numFmt numFmtId="200" formatCode="&quot;$&quot;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mm/dd/yy_);[Red]mm/dd/yy_)"/>
    <numFmt numFmtId="206" formatCode="0.0%"/>
    <numFmt numFmtId="207" formatCode="_(* #,##0.0000_);_(* \(#,##0.0000\);_(* &quot;-&quot;????_);_(@_)"/>
    <numFmt numFmtId="208" formatCode="dddd\,\ mmmm\ dd\,\ yyyy"/>
    <numFmt numFmtId="209" formatCode="_(&quot;$&quot;* #,##0.000_);_(&quot;$&quot;* \(#,##0.000\);_(&quot;$&quot;* &quot;-&quot;???_);_(@_)"/>
    <numFmt numFmtId="210" formatCode="_(* #,##0.000_);_(* \(#,##0.000\);_(* &quot;-&quot;???_);_(@_)"/>
    <numFmt numFmtId="211" formatCode="_(&quot;$&quot;* #,##0.000000000_);_(&quot;$&quot;* \(#,##0.000000000\);_(&quot;$&quot;* &quot;-&quot;?????????_);_(@_)"/>
    <numFmt numFmtId="212" formatCode="_(&quot;$&quot;* #,##0.000000_);_(&quot;$&quot;* \(#,##0.000000\);_(&quot;$&quot;* &quot;-&quot;??????_);_(@_)"/>
    <numFmt numFmtId="213" formatCode="0.00_);\(0.00\)"/>
    <numFmt numFmtId="214" formatCode="0.000%"/>
    <numFmt numFmtId="215" formatCode="0.00_);[Red]\(0.00\)"/>
    <numFmt numFmtId="216" formatCode="_(&quot;$&quot;* #,##0.0_);_(&quot;$&quot;* \(#,##0.0\);_(&quot;$&quot;* &quot;-&quot;??_);_(@_)"/>
    <numFmt numFmtId="217" formatCode="_(&quot;$&quot;* #,##0_);_(&quot;$&quot;* \(#,##0\);_(&quot;$&quot;* &quot;-&quot;??_);_(@_)"/>
    <numFmt numFmtId="218" formatCode="#,##0.00000_);[Red]\(#,##0.00000\)"/>
    <numFmt numFmtId="219" formatCode="00000"/>
    <numFmt numFmtId="220" formatCode="_(&quot;$&quot;* #,##0.0_);_(&quot;$&quot;* \(#,##0.0\);_(&quot;$&quot;* &quot;-&quot;?_);_(@_)"/>
  </numFmts>
  <fonts count="6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SWISS"/>
      <family val="0"/>
    </font>
    <font>
      <u val="single"/>
      <sz val="10.45"/>
      <color indexed="12"/>
      <name val="SWISS"/>
      <family val="0"/>
    </font>
    <font>
      <sz val="10"/>
      <color indexed="10"/>
      <name val="MS Sans Serif"/>
      <family val="2"/>
    </font>
    <font>
      <sz val="12"/>
      <color indexed="12"/>
      <name val="MS Sans Serif"/>
      <family val="2"/>
    </font>
    <font>
      <sz val="11"/>
      <color indexed="10"/>
      <name val="Calibri"/>
      <family val="2"/>
    </font>
    <font>
      <b/>
      <sz val="22"/>
      <name val="Calibri"/>
      <family val="2"/>
    </font>
    <font>
      <sz val="11"/>
      <color indexed="10"/>
      <name val="MS Sans Serif"/>
      <family val="2"/>
    </font>
    <font>
      <sz val="11"/>
      <name val="MS Sans Serif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color indexed="16"/>
      <name val="Calibri"/>
      <family val="2"/>
    </font>
    <font>
      <u val="single"/>
      <sz val="10"/>
      <color indexed="12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i/>
      <sz val="10"/>
      <color indexed="16"/>
      <name val="Calibri"/>
      <family val="2"/>
    </font>
    <font>
      <b/>
      <u val="single"/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60"/>
      <name val="Calibri"/>
      <family val="2"/>
    </font>
    <font>
      <sz val="11"/>
      <color indexed="60"/>
      <name val="MS Sans Serif"/>
      <family val="2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sz val="10"/>
      <color rgb="FFC00000"/>
      <name val="Calibri"/>
      <family val="2"/>
    </font>
    <font>
      <sz val="11"/>
      <color rgb="FFC00000"/>
      <name val="MS Sans Serif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9" fillId="32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48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0" fillId="33" borderId="7" applyNumberFormat="0" applyFont="0" applyAlignment="0" applyProtection="0"/>
    <xf numFmtId="0" fontId="48" fillId="33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5" fillId="0" borderId="0" xfId="0" applyFont="1" applyFill="1" applyAlignment="1">
      <alignment horizontal="left"/>
    </xf>
    <xf numFmtId="0" fontId="65" fillId="0" borderId="0" xfId="0" applyFont="1" applyFill="1" applyAlignment="1">
      <alignment/>
    </xf>
    <xf numFmtId="168" fontId="66" fillId="0" borderId="0" xfId="0" applyNumberFormat="1" applyFont="1" applyFill="1" applyAlignment="1">
      <alignment/>
    </xf>
    <xf numFmtId="0" fontId="6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67" fillId="0" borderId="0" xfId="0" applyFont="1" applyFill="1" applyAlignment="1">
      <alignment horizontal="left"/>
    </xf>
    <xf numFmtId="0" fontId="67" fillId="0" borderId="0" xfId="0" applyFont="1" applyFill="1" applyAlignment="1">
      <alignment horizontal="center"/>
    </xf>
    <xf numFmtId="0" fontId="6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184" fontId="0" fillId="0" borderId="0" xfId="42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68" fontId="17" fillId="0" borderId="0" xfId="0" applyNumberFormat="1" applyFont="1" applyFill="1" applyBorder="1" applyAlignment="1">
      <alignment horizontal="center"/>
    </xf>
    <xf numFmtId="168" fontId="4" fillId="0" borderId="0" xfId="7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18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9" fillId="0" borderId="0" xfId="0" applyNumberFormat="1" applyFont="1" applyFill="1" applyAlignment="1" quotePrefix="1">
      <alignment/>
    </xf>
    <xf numFmtId="0" fontId="19" fillId="0" borderId="0" xfId="0" applyNumberFormat="1" applyFont="1" applyFill="1" applyAlignment="1" quotePrefix="1">
      <alignment shrinkToFit="1"/>
    </xf>
    <xf numFmtId="184" fontId="19" fillId="0" borderId="0" xfId="42" applyNumberFormat="1" applyFont="1" applyFill="1" applyBorder="1" applyAlignment="1" applyProtection="1">
      <alignment/>
      <protection/>
    </xf>
    <xf numFmtId="43" fontId="19" fillId="0" borderId="0" xfId="42" applyFont="1" applyFill="1" applyAlignment="1" quotePrefix="1">
      <alignment shrinkToFit="1"/>
    </xf>
    <xf numFmtId="168" fontId="19" fillId="0" borderId="0" xfId="42" applyNumberFormat="1" applyFont="1" applyFill="1" applyAlignment="1" quotePrefix="1">
      <alignment/>
    </xf>
    <xf numFmtId="171" fontId="19" fillId="0" borderId="0" xfId="0" applyNumberFormat="1" applyFont="1" applyFill="1" applyAlignment="1" quotePrefix="1">
      <alignment/>
    </xf>
    <xf numFmtId="168" fontId="19" fillId="0" borderId="0" xfId="0" applyNumberFormat="1" applyFont="1" applyFill="1" applyBorder="1" applyAlignment="1" quotePrefix="1">
      <alignment/>
    </xf>
    <xf numFmtId="43" fontId="19" fillId="0" borderId="10" xfId="42" applyFont="1" applyFill="1" applyBorder="1" applyAlignment="1">
      <alignment/>
    </xf>
    <xf numFmtId="43" fontId="19" fillId="0" borderId="11" xfId="42" applyFont="1" applyFill="1" applyBorder="1" applyAlignment="1" quotePrefix="1">
      <alignment/>
    </xf>
    <xf numFmtId="43" fontId="19" fillId="0" borderId="12" xfId="42" applyFont="1" applyFill="1" applyBorder="1" applyAlignment="1" quotePrefix="1">
      <alignment/>
    </xf>
    <xf numFmtId="0" fontId="0" fillId="0" borderId="0" xfId="0" applyFont="1" applyFill="1" applyAlignment="1">
      <alignment horizontal="center" wrapText="1"/>
    </xf>
    <xf numFmtId="43" fontId="0" fillId="0" borderId="0" xfId="0" applyNumberFormat="1" applyFont="1" applyFill="1" applyAlignment="1">
      <alignment horizontal="center" wrapText="1"/>
    </xf>
    <xf numFmtId="43" fontId="19" fillId="0" borderId="13" xfId="42" applyFont="1" applyFill="1" applyBorder="1" applyAlignment="1">
      <alignment/>
    </xf>
    <xf numFmtId="43" fontId="19" fillId="0" borderId="0" xfId="42" applyFont="1" applyFill="1" applyBorder="1" applyAlignment="1" quotePrefix="1">
      <alignment/>
    </xf>
    <xf numFmtId="43" fontId="19" fillId="0" borderId="14" xfId="42" applyFont="1" applyFill="1" applyBorder="1" applyAlignment="1" quotePrefix="1">
      <alignment/>
    </xf>
    <xf numFmtId="0" fontId="19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shrinkToFit="1"/>
    </xf>
    <xf numFmtId="0" fontId="18" fillId="0" borderId="0" xfId="0" applyNumberFormat="1" applyFont="1" applyFill="1" applyAlignment="1">
      <alignment/>
    </xf>
    <xf numFmtId="43" fontId="18" fillId="0" borderId="0" xfId="42" applyFont="1" applyFill="1" applyAlignment="1">
      <alignment/>
    </xf>
    <xf numFmtId="168" fontId="18" fillId="0" borderId="0" xfId="0" applyNumberFormat="1" applyFont="1" applyFill="1" applyAlignment="1">
      <alignment/>
    </xf>
    <xf numFmtId="168" fontId="18" fillId="0" borderId="0" xfId="0" applyNumberFormat="1" applyFont="1" applyFill="1" applyBorder="1" applyAlignment="1">
      <alignment/>
    </xf>
    <xf numFmtId="43" fontId="18" fillId="0" borderId="15" xfId="42" applyFont="1" applyFill="1" applyBorder="1" applyAlignment="1">
      <alignment/>
    </xf>
    <xf numFmtId="43" fontId="18" fillId="0" borderId="16" xfId="42" applyFont="1" applyFill="1" applyBorder="1" applyAlignment="1" quotePrefix="1">
      <alignment/>
    </xf>
    <xf numFmtId="44" fontId="18" fillId="0" borderId="17" xfId="45" applyFont="1" applyFill="1" applyBorder="1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43" fontId="19" fillId="0" borderId="0" xfId="0" applyNumberFormat="1" applyFont="1" applyFill="1" applyAlignment="1">
      <alignment/>
    </xf>
    <xf numFmtId="186" fontId="19" fillId="0" borderId="0" xfId="42" applyNumberFormat="1" applyFont="1" applyFill="1" applyAlignment="1">
      <alignment/>
    </xf>
    <xf numFmtId="168" fontId="19" fillId="0" borderId="0" xfId="0" applyNumberFormat="1" applyFont="1" applyFill="1" applyAlignment="1">
      <alignment/>
    </xf>
    <xf numFmtId="43" fontId="19" fillId="0" borderId="0" xfId="42" applyFont="1" applyFill="1" applyAlignment="1">
      <alignment/>
    </xf>
    <xf numFmtId="0" fontId="19" fillId="0" borderId="0" xfId="0" applyFont="1" applyFill="1" applyBorder="1" applyAlignment="1">
      <alignment/>
    </xf>
    <xf numFmtId="184" fontId="19" fillId="0" borderId="0" xfId="42" applyNumberFormat="1" applyFont="1" applyFill="1" applyBorder="1" applyAlignment="1">
      <alignment/>
    </xf>
    <xf numFmtId="168" fontId="19" fillId="0" borderId="0" xfId="0" applyNumberFormat="1" applyFont="1" applyFill="1" applyBorder="1" applyAlignment="1">
      <alignment/>
    </xf>
    <xf numFmtId="43" fontId="19" fillId="0" borderId="0" xfId="42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0" fontId="20" fillId="10" borderId="10" xfId="70" applyFont="1" applyFill="1" applyBorder="1" applyAlignment="1">
      <alignment horizontal="left"/>
    </xf>
    <xf numFmtId="0" fontId="21" fillId="10" borderId="11" xfId="70" applyFont="1" applyFill="1" applyBorder="1" applyAlignment="1">
      <alignment horizontal="center"/>
    </xf>
    <xf numFmtId="184" fontId="21" fillId="10" borderId="11" xfId="42" applyNumberFormat="1" applyFont="1" applyFill="1" applyBorder="1" applyAlignment="1">
      <alignment horizontal="center"/>
    </xf>
    <xf numFmtId="0" fontId="22" fillId="0" borderId="0" xfId="70" applyFont="1" applyFill="1" applyBorder="1" applyAlignment="1">
      <alignment horizontal="center"/>
    </xf>
    <xf numFmtId="168" fontId="19" fillId="10" borderId="12" xfId="0" applyNumberFormat="1" applyFont="1" applyFill="1" applyBorder="1" applyAlignment="1">
      <alignment/>
    </xf>
    <xf numFmtId="0" fontId="23" fillId="0" borderId="0" xfId="7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4" fillId="10" borderId="13" xfId="70" applyFont="1" applyFill="1" applyBorder="1" applyAlignment="1">
      <alignment horizontal="left"/>
    </xf>
    <xf numFmtId="0" fontId="24" fillId="10" borderId="0" xfId="70" applyFont="1" applyFill="1" applyBorder="1" applyAlignment="1">
      <alignment horizontal="center"/>
    </xf>
    <xf numFmtId="0" fontId="21" fillId="10" borderId="0" xfId="70" applyFont="1" applyFill="1" applyBorder="1" applyAlignment="1">
      <alignment horizontal="center"/>
    </xf>
    <xf numFmtId="168" fontId="19" fillId="10" borderId="14" xfId="0" applyNumberFormat="1" applyFont="1" applyFill="1" applyBorder="1" applyAlignment="1">
      <alignment/>
    </xf>
    <xf numFmtId="0" fontId="24" fillId="0" borderId="13" xfId="70" applyFont="1" applyFill="1" applyBorder="1" applyAlignment="1">
      <alignment horizontal="left"/>
    </xf>
    <xf numFmtId="0" fontId="21" fillId="0" borderId="0" xfId="70" applyFont="1" applyFill="1" applyBorder="1" applyAlignment="1">
      <alignment horizontal="center"/>
    </xf>
    <xf numFmtId="184" fontId="21" fillId="0" borderId="0" xfId="42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217" fontId="18" fillId="0" borderId="16" xfId="45" applyNumberFormat="1" applyFont="1" applyFill="1" applyBorder="1" applyAlignment="1">
      <alignment/>
    </xf>
    <xf numFmtId="168" fontId="19" fillId="0" borderId="14" xfId="0" applyNumberFormat="1" applyFont="1" applyFill="1" applyBorder="1" applyAlignment="1">
      <alignment/>
    </xf>
    <xf numFmtId="184" fontId="19" fillId="0" borderId="13" xfId="42" applyNumberFormat="1" applyFont="1" applyFill="1" applyBorder="1" applyAlignment="1">
      <alignment/>
    </xf>
    <xf numFmtId="168" fontId="18" fillId="0" borderId="1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4" fontId="0" fillId="0" borderId="0" xfId="0" applyNumberFormat="1" applyFont="1" applyFill="1" applyAlignment="1">
      <alignment/>
    </xf>
    <xf numFmtId="0" fontId="18" fillId="0" borderId="16" xfId="0" applyFont="1" applyFill="1" applyBorder="1" applyAlignment="1">
      <alignment/>
    </xf>
    <xf numFmtId="184" fontId="19" fillId="0" borderId="16" xfId="42" applyNumberFormat="1" applyFont="1" applyFill="1" applyBorder="1" applyAlignment="1">
      <alignment/>
    </xf>
    <xf numFmtId="0" fontId="18" fillId="0" borderId="16" xfId="0" applyFont="1" applyFill="1" applyBorder="1" applyAlignment="1">
      <alignment horizontal="right"/>
    </xf>
    <xf numFmtId="217" fontId="18" fillId="0" borderId="0" xfId="45" applyNumberFormat="1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49" fontId="25" fillId="0" borderId="0" xfId="0" applyNumberFormat="1" applyFont="1" applyFill="1" applyAlignment="1">
      <alignment horizontal="left" vertical="center"/>
    </xf>
    <xf numFmtId="184" fontId="19" fillId="0" borderId="0" xfId="42" applyNumberFormat="1" applyFont="1" applyFill="1" applyAlignment="1">
      <alignment/>
    </xf>
    <xf numFmtId="49" fontId="23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184" fontId="18" fillId="0" borderId="0" xfId="42" applyNumberFormat="1" applyFont="1" applyFill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0" fontId="26" fillId="0" borderId="0" xfId="0" applyFont="1" applyFill="1" applyAlignment="1">
      <alignment/>
    </xf>
    <xf numFmtId="184" fontId="26" fillId="0" borderId="0" xfId="42" applyNumberFormat="1" applyFont="1" applyFill="1" applyAlignment="1">
      <alignment/>
    </xf>
    <xf numFmtId="168" fontId="26" fillId="0" borderId="0" xfId="0" applyNumberFormat="1" applyFont="1" applyFill="1" applyAlignment="1">
      <alignment/>
    </xf>
    <xf numFmtId="43" fontId="26" fillId="0" borderId="0" xfId="42" applyFont="1" applyFill="1" applyAlignment="1">
      <alignment/>
    </xf>
    <xf numFmtId="168" fontId="26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6" fontId="27" fillId="0" borderId="0" xfId="0" applyNumberFormat="1" applyFont="1" applyFill="1" applyAlignment="1">
      <alignment/>
    </xf>
    <xf numFmtId="217" fontId="18" fillId="0" borderId="15" xfId="45" applyNumberFormat="1" applyFont="1" applyFill="1" applyBorder="1" applyAlignment="1">
      <alignment/>
    </xf>
    <xf numFmtId="0" fontId="18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vertical="center"/>
    </xf>
    <xf numFmtId="168" fontId="18" fillId="0" borderId="16" xfId="0" applyNumberFormat="1" applyFont="1" applyFill="1" applyBorder="1" applyAlignment="1">
      <alignment horizontal="center" wrapText="1"/>
    </xf>
  </cellXfs>
  <cellStyles count="2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2 2" xfId="48"/>
    <cellStyle name="Currency 2 2 2" xfId="49"/>
    <cellStyle name="Currency 2 3" xfId="50"/>
    <cellStyle name="Currency 2 4" xfId="51"/>
    <cellStyle name="Currency 3" xfId="52"/>
    <cellStyle name="Currency 3 2" xfId="53"/>
    <cellStyle name="Currency 4" xfId="54"/>
    <cellStyle name="Currency 4 2" xfId="55"/>
    <cellStyle name="Currency 4 3" xfId="56"/>
    <cellStyle name="Currency 5" xfId="57"/>
    <cellStyle name="Currency 5 2" xfId="58"/>
    <cellStyle name="Currency 5 3" xfId="59"/>
    <cellStyle name="Currency 6" xfId="60"/>
    <cellStyle name="Currency 6 2" xfId="61"/>
    <cellStyle name="Currency 7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Input" xfId="72"/>
    <cellStyle name="Linked Cell" xfId="73"/>
    <cellStyle name="Neutral" xfId="74"/>
    <cellStyle name="Normal 10" xfId="75"/>
    <cellStyle name="Normal 10 2" xfId="76"/>
    <cellStyle name="Normal 10 3" xfId="77"/>
    <cellStyle name="Normal 11" xfId="78"/>
    <cellStyle name="Normal 11 2" xfId="79"/>
    <cellStyle name="Normal 11 3" xfId="80"/>
    <cellStyle name="Normal 12" xfId="81"/>
    <cellStyle name="Normal 12 2" xfId="82"/>
    <cellStyle name="Normal 12 3" xfId="83"/>
    <cellStyle name="Normal 13" xfId="84"/>
    <cellStyle name="Normal 13 2" xfId="85"/>
    <cellStyle name="Normal 13 3" xfId="86"/>
    <cellStyle name="Normal 14" xfId="87"/>
    <cellStyle name="Normal 14 2" xfId="88"/>
    <cellStyle name="Normal 14 3" xfId="89"/>
    <cellStyle name="Normal 15" xfId="90"/>
    <cellStyle name="Normal 15 2" xfId="91"/>
    <cellStyle name="Normal 15 3" xfId="92"/>
    <cellStyle name="Normal 16" xfId="93"/>
    <cellStyle name="Normal 16 2" xfId="94"/>
    <cellStyle name="Normal 16 3" xfId="95"/>
    <cellStyle name="Normal 17" xfId="96"/>
    <cellStyle name="Normal 17 2" xfId="97"/>
    <cellStyle name="Normal 17 3" xfId="98"/>
    <cellStyle name="Normal 18" xfId="99"/>
    <cellStyle name="Normal 18 2" xfId="100"/>
    <cellStyle name="Normal 18 3" xfId="101"/>
    <cellStyle name="Normal 19" xfId="102"/>
    <cellStyle name="Normal 19 2" xfId="103"/>
    <cellStyle name="Normal 19 3" xfId="104"/>
    <cellStyle name="Normal 2" xfId="105"/>
    <cellStyle name="Normal 2 2" xfId="106"/>
    <cellStyle name="Normal 2 3" xfId="107"/>
    <cellStyle name="Normal 2 4" xfId="108"/>
    <cellStyle name="Normal 2 5" xfId="109"/>
    <cellStyle name="Normal 2_Calc Sheet" xfId="110"/>
    <cellStyle name="Normal 20" xfId="111"/>
    <cellStyle name="Normal 20 2" xfId="112"/>
    <cellStyle name="Normal 20 3" xfId="113"/>
    <cellStyle name="Normal 21" xfId="114"/>
    <cellStyle name="Normal 21 2" xfId="115"/>
    <cellStyle name="Normal 21 3" xfId="116"/>
    <cellStyle name="Normal 22" xfId="117"/>
    <cellStyle name="Normal 22 2" xfId="118"/>
    <cellStyle name="Normal 22 3" xfId="119"/>
    <cellStyle name="Normal 23" xfId="120"/>
    <cellStyle name="Normal 23 2" xfId="121"/>
    <cellStyle name="Normal 23 3" xfId="122"/>
    <cellStyle name="Normal 24" xfId="123"/>
    <cellStyle name="Normal 24 2" xfId="124"/>
    <cellStyle name="Normal 24 3" xfId="125"/>
    <cellStyle name="Normal 25" xfId="126"/>
    <cellStyle name="Normal 25 2" xfId="127"/>
    <cellStyle name="Normal 25 3" xfId="128"/>
    <cellStyle name="Normal 26" xfId="129"/>
    <cellStyle name="Normal 26 2" xfId="130"/>
    <cellStyle name="Normal 26 3" xfId="131"/>
    <cellStyle name="Normal 27" xfId="132"/>
    <cellStyle name="Normal 27 2" xfId="133"/>
    <cellStyle name="Normal 27 3" xfId="134"/>
    <cellStyle name="Normal 28" xfId="135"/>
    <cellStyle name="Normal 28 2" xfId="136"/>
    <cellStyle name="Normal 28 3" xfId="137"/>
    <cellStyle name="Normal 29" xfId="138"/>
    <cellStyle name="Normal 29 2" xfId="139"/>
    <cellStyle name="Normal 29 3" xfId="140"/>
    <cellStyle name="Normal 3" xfId="141"/>
    <cellStyle name="Normal 3 2" xfId="142"/>
    <cellStyle name="Normal 3 3" xfId="143"/>
    <cellStyle name="Normal 3 4" xfId="144"/>
    <cellStyle name="Normal 3 5" xfId="145"/>
    <cellStyle name="Normal 3_Calc Sheet" xfId="146"/>
    <cellStyle name="Normal 30" xfId="147"/>
    <cellStyle name="Normal 30 2" xfId="148"/>
    <cellStyle name="Normal 30 3" xfId="149"/>
    <cellStyle name="Normal 31" xfId="150"/>
    <cellStyle name="Normal 31 2" xfId="151"/>
    <cellStyle name="Normal 31 3" xfId="152"/>
    <cellStyle name="Normal 32" xfId="153"/>
    <cellStyle name="Normal 32 2" xfId="154"/>
    <cellStyle name="Normal 32 3" xfId="155"/>
    <cellStyle name="Normal 33" xfId="156"/>
    <cellStyle name="Normal 33 2" xfId="157"/>
    <cellStyle name="Normal 33 3" xfId="158"/>
    <cellStyle name="Normal 34" xfId="159"/>
    <cellStyle name="Normal 34 2" xfId="160"/>
    <cellStyle name="Normal 34 3" xfId="161"/>
    <cellStyle name="Normal 35" xfId="162"/>
    <cellStyle name="Normal 35 2" xfId="163"/>
    <cellStyle name="Normal 35 3" xfId="164"/>
    <cellStyle name="Normal 36" xfId="165"/>
    <cellStyle name="Normal 36 2" xfId="166"/>
    <cellStyle name="Normal 36 3" xfId="167"/>
    <cellStyle name="Normal 37" xfId="168"/>
    <cellStyle name="Normal 38" xfId="169"/>
    <cellStyle name="Normal 39" xfId="170"/>
    <cellStyle name="Normal 4" xfId="171"/>
    <cellStyle name="Normal 4 2" xfId="172"/>
    <cellStyle name="Normal 4 3" xfId="173"/>
    <cellStyle name="Normal 40" xfId="174"/>
    <cellStyle name="Normal 41" xfId="175"/>
    <cellStyle name="Normal 42" xfId="176"/>
    <cellStyle name="Normal 43" xfId="177"/>
    <cellStyle name="Normal 44" xfId="178"/>
    <cellStyle name="Normal 45" xfId="179"/>
    <cellStyle name="Normal 46" xfId="180"/>
    <cellStyle name="Normal 47" xfId="181"/>
    <cellStyle name="Normal 48" xfId="182"/>
    <cellStyle name="Normal 49" xfId="183"/>
    <cellStyle name="Normal 5" xfId="184"/>
    <cellStyle name="Normal 5 2" xfId="185"/>
    <cellStyle name="Normal 5 3" xfId="186"/>
    <cellStyle name="Normal 50" xfId="187"/>
    <cellStyle name="Normal 51" xfId="188"/>
    <cellStyle name="Normal 6" xfId="189"/>
    <cellStyle name="Normal 6 2" xfId="190"/>
    <cellStyle name="Normal 6 3" xfId="191"/>
    <cellStyle name="Normal 7" xfId="192"/>
    <cellStyle name="Normal 7 2" xfId="193"/>
    <cellStyle name="Normal 7 3" xfId="194"/>
    <cellStyle name="Normal 8" xfId="195"/>
    <cellStyle name="Normal 8 2" xfId="196"/>
    <cellStyle name="Normal 8 3" xfId="197"/>
    <cellStyle name="Normal 9" xfId="198"/>
    <cellStyle name="Normal 9 2" xfId="199"/>
    <cellStyle name="Normal 9 3" xfId="200"/>
    <cellStyle name="Note" xfId="201"/>
    <cellStyle name="Note 2" xfId="202"/>
    <cellStyle name="Output" xfId="203"/>
    <cellStyle name="Percent" xfId="204"/>
    <cellStyle name="Percent 2" xfId="205"/>
    <cellStyle name="Percent 2 2" xfId="206"/>
    <cellStyle name="Percent 2 3" xfId="207"/>
    <cellStyle name="Percent 3" xfId="208"/>
    <cellStyle name="Percent 3 2" xfId="209"/>
    <cellStyle name="Percent 4" xfId="210"/>
    <cellStyle name="Percent 4 2" xfId="211"/>
    <cellStyle name="Percent 4 3" xfId="212"/>
    <cellStyle name="Title" xfId="213"/>
    <cellStyle name="Total" xfId="214"/>
    <cellStyle name="Warning Text" xfId="215"/>
  </cellStyles>
  <dxfs count="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1</xdr:row>
      <xdr:rowOff>0</xdr:rowOff>
    </xdr:from>
    <xdr:to>
      <xdr:col>2</xdr:col>
      <xdr:colOff>295275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14525" y="342900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-.03 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981075</xdr:colOff>
      <xdr:row>1</xdr:row>
      <xdr:rowOff>0</xdr:rowOff>
    </xdr:from>
    <xdr:to>
      <xdr:col>2</xdr:col>
      <xdr:colOff>9525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57375" y="34290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513"/>
  <sheetViews>
    <sheetView tabSelected="1" zoomScaleSheetLayoutView="100" workbookViewId="0" topLeftCell="A1">
      <pane xSplit="2" ySplit="6" topLeftCell="C48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84" sqref="B484"/>
    </sheetView>
  </sheetViews>
  <sheetFormatPr defaultColWidth="9.140625" defaultRowHeight="12.75"/>
  <cols>
    <col min="1" max="1" width="13.140625" style="49" customWidth="1"/>
    <col min="2" max="2" width="16.57421875" style="49" customWidth="1"/>
    <col min="3" max="3" width="15.8515625" style="49" customWidth="1"/>
    <col min="4" max="4" width="15.8515625" style="86" customWidth="1"/>
    <col min="5" max="5" width="17.7109375" style="49" customWidth="1"/>
    <col min="6" max="6" width="15.57421875" style="52" hidden="1" customWidth="1"/>
    <col min="7" max="7" width="14.421875" style="52" customWidth="1"/>
    <col min="8" max="8" width="9.421875" style="53" hidden="1" customWidth="1"/>
    <col min="9" max="10" width="14.57421875" style="53" hidden="1" customWidth="1"/>
    <col min="11" max="11" width="14.57421875" style="53" customWidth="1"/>
    <col min="12" max="14" width="16.28125" style="52" customWidth="1"/>
    <col min="15" max="15" width="9.140625" style="3" customWidth="1"/>
    <col min="16" max="16" width="9.7109375" style="3" bestFit="1" customWidth="1"/>
    <col min="17" max="16384" width="9.140625" style="3" customWidth="1"/>
  </cols>
  <sheetData>
    <row r="1" spans="1:14" ht="27" customHeight="1">
      <c r="A1" s="1" t="s">
        <v>526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</row>
    <row r="2" spans="1:14" ht="12.75" customHeight="1">
      <c r="A2" s="100" t="s">
        <v>537</v>
      </c>
      <c r="B2" s="4"/>
      <c r="C2" s="4"/>
      <c r="D2" s="5"/>
      <c r="E2" s="6"/>
      <c r="F2" s="6"/>
      <c r="G2" s="6"/>
      <c r="H2" s="6"/>
      <c r="I2" s="6"/>
      <c r="J2" s="6"/>
      <c r="K2" s="6"/>
      <c r="L2" s="7"/>
      <c r="M2" s="8"/>
      <c r="N2" s="8"/>
    </row>
    <row r="3" spans="1:14" s="13" customFormat="1" ht="12.75" customHeight="1">
      <c r="A3" s="9"/>
      <c r="B3" s="9"/>
      <c r="C3" s="9"/>
      <c r="D3" s="10"/>
      <c r="E3" s="11"/>
      <c r="F3" s="11"/>
      <c r="G3" s="11"/>
      <c r="H3" s="11"/>
      <c r="I3" s="11"/>
      <c r="J3" s="11"/>
      <c r="K3" s="11"/>
      <c r="L3" s="12"/>
      <c r="M3" s="11"/>
      <c r="N3" s="11"/>
    </row>
    <row r="4" spans="4:14" s="14" customFormat="1" ht="12.75" customHeight="1">
      <c r="D4" s="15"/>
      <c r="E4" s="16"/>
      <c r="F4" s="17"/>
      <c r="G4" s="17"/>
      <c r="H4" s="18"/>
      <c r="I4" s="19"/>
      <c r="J4" s="19"/>
      <c r="K4" s="19"/>
      <c r="L4" s="19"/>
      <c r="M4" s="19"/>
      <c r="N4" s="19"/>
    </row>
    <row r="5" spans="4:14" s="14" customFormat="1" ht="13.5" thickBot="1">
      <c r="D5" s="15"/>
      <c r="F5" s="17"/>
      <c r="G5" s="17"/>
      <c r="H5" s="20"/>
      <c r="I5" s="21"/>
      <c r="J5" s="21"/>
      <c r="K5" s="21"/>
      <c r="L5" s="106"/>
      <c r="M5" s="106"/>
      <c r="N5" s="106"/>
    </row>
    <row r="6" spans="1:14" s="23" customFormat="1" ht="51.75" thickBot="1">
      <c r="A6" s="22" t="s">
        <v>478</v>
      </c>
      <c r="B6" s="22" t="s">
        <v>463</v>
      </c>
      <c r="C6" s="22" t="s">
        <v>528</v>
      </c>
      <c r="D6" s="22" t="s">
        <v>530</v>
      </c>
      <c r="E6" s="22" t="s">
        <v>529</v>
      </c>
      <c r="F6" s="22" t="s">
        <v>465</v>
      </c>
      <c r="G6" s="22" t="s">
        <v>466</v>
      </c>
      <c r="H6" s="22" t="s">
        <v>468</v>
      </c>
      <c r="I6" s="22" t="s">
        <v>515</v>
      </c>
      <c r="J6" s="22" t="s">
        <v>464</v>
      </c>
      <c r="K6" s="22" t="s">
        <v>469</v>
      </c>
      <c r="L6" s="104" t="s">
        <v>532</v>
      </c>
      <c r="M6" s="104" t="s">
        <v>533</v>
      </c>
      <c r="N6" s="104" t="s">
        <v>534</v>
      </c>
    </row>
    <row r="7" spans="1:16" s="34" customFormat="1" ht="12.75">
      <c r="A7" s="24" t="s">
        <v>489</v>
      </c>
      <c r="B7" s="25" t="s">
        <v>309</v>
      </c>
      <c r="C7">
        <v>693</v>
      </c>
      <c r="D7">
        <v>993434.99</v>
      </c>
      <c r="E7" s="27">
        <v>74600</v>
      </c>
      <c r="F7" s="28">
        <f>(C7*D7)/E7</f>
        <v>9228.558285120644</v>
      </c>
      <c r="G7" s="29">
        <f aca="true" t="shared" si="0" ref="G7:G70">F7/$F$498</f>
        <v>0.00042706088917310813</v>
      </c>
      <c r="H7" s="30">
        <f>D7/E7</f>
        <v>13.31682292225201</v>
      </c>
      <c r="I7" s="30">
        <f>(H7-10)*C7</f>
        <v>2298.558285120643</v>
      </c>
      <c r="J7" s="30">
        <f>IF(I7&gt;0,I7,0)</f>
        <v>2298.558285120643</v>
      </c>
      <c r="K7" s="30">
        <f aca="true" t="shared" si="1" ref="K7:K70">J7/$J$498</f>
        <v>0.00027387107943366756</v>
      </c>
      <c r="L7" s="31">
        <f aca="true" t="shared" si="2" ref="L7:L70">$B$505*G7</f>
        <v>34937.91335249308</v>
      </c>
      <c r="M7" s="32">
        <f aca="true" t="shared" si="3" ref="M7:M70">$G$505*K7</f>
        <v>6696.84242921062</v>
      </c>
      <c r="N7" s="33">
        <f aca="true" t="shared" si="4" ref="N7:N69">L7+M7</f>
        <v>41634.7557817037</v>
      </c>
      <c r="P7" s="35"/>
    </row>
    <row r="8" spans="1:16" s="14" customFormat="1" ht="12.75">
      <c r="A8" s="24" t="s">
        <v>494</v>
      </c>
      <c r="B8" s="25" t="s">
        <v>435</v>
      </c>
      <c r="C8">
        <v>2601</v>
      </c>
      <c r="D8">
        <v>6711679</v>
      </c>
      <c r="E8" s="27">
        <v>594400</v>
      </c>
      <c r="F8" s="28">
        <f aca="true" t="shared" si="5" ref="F8:F71">(C8*D8)/E8</f>
        <v>29369.241384589503</v>
      </c>
      <c r="G8" s="29">
        <f t="shared" si="0"/>
        <v>0.0013590914152067331</v>
      </c>
      <c r="H8" s="30">
        <f aca="true" t="shared" si="6" ref="H8:H71">D8/E8</f>
        <v>11.291519179004037</v>
      </c>
      <c r="I8" s="30">
        <f aca="true" t="shared" si="7" ref="I8:I71">(H8-10)*C8</f>
        <v>3359.241384589501</v>
      </c>
      <c r="J8" s="30">
        <f aca="true" t="shared" si="8" ref="J8:J71">IF(I8&gt;0,I8,0)</f>
        <v>3359.241384589501</v>
      </c>
      <c r="K8" s="30">
        <f t="shared" si="1"/>
        <v>0.0004002504831098887</v>
      </c>
      <c r="L8" s="36">
        <f t="shared" si="2"/>
        <v>111187.46601813631</v>
      </c>
      <c r="M8" s="37">
        <f t="shared" si="3"/>
        <v>9787.139347261951</v>
      </c>
      <c r="N8" s="38">
        <f t="shared" si="4"/>
        <v>120974.60536539827</v>
      </c>
      <c r="P8" s="35"/>
    </row>
    <row r="9" spans="1:16" s="14" customFormat="1" ht="12.75">
      <c r="A9" s="24" t="s">
        <v>493</v>
      </c>
      <c r="B9" s="25" t="s">
        <v>395</v>
      </c>
      <c r="C9">
        <v>1246</v>
      </c>
      <c r="D9">
        <v>2012538.49</v>
      </c>
      <c r="E9" s="27">
        <v>141700</v>
      </c>
      <c r="F9" s="28">
        <f t="shared" si="5"/>
        <v>17696.704012279464</v>
      </c>
      <c r="G9" s="29">
        <f t="shared" si="0"/>
        <v>0.0008189329164342574</v>
      </c>
      <c r="H9" s="30">
        <f t="shared" si="6"/>
        <v>14.202812208892025</v>
      </c>
      <c r="I9" s="30">
        <f t="shared" si="7"/>
        <v>5236.704012279463</v>
      </c>
      <c r="J9" s="30">
        <f t="shared" si="8"/>
        <v>5236.704012279463</v>
      </c>
      <c r="K9" s="30">
        <f t="shared" si="1"/>
        <v>0.0006239484070521707</v>
      </c>
      <c r="L9" s="36">
        <f t="shared" si="2"/>
        <v>66997.02080254606</v>
      </c>
      <c r="M9" s="37">
        <f t="shared" si="3"/>
        <v>15257.120885585866</v>
      </c>
      <c r="N9" s="38">
        <f t="shared" si="4"/>
        <v>82254.14168813193</v>
      </c>
      <c r="P9" s="35"/>
    </row>
    <row r="10" spans="1:16" s="14" customFormat="1" ht="12.75">
      <c r="A10" s="24" t="s">
        <v>484</v>
      </c>
      <c r="B10" s="25" t="s">
        <v>154</v>
      </c>
      <c r="C10">
        <v>2067</v>
      </c>
      <c r="D10">
        <v>1888731.84</v>
      </c>
      <c r="E10" s="27">
        <v>138500</v>
      </c>
      <c r="F10" s="28">
        <f t="shared" si="5"/>
        <v>28187.788543537907</v>
      </c>
      <c r="G10" s="29">
        <f t="shared" si="0"/>
        <v>0.0013044184874072646</v>
      </c>
      <c r="H10" s="30">
        <f t="shared" si="6"/>
        <v>13.637052996389892</v>
      </c>
      <c r="I10" s="30">
        <f t="shared" si="7"/>
        <v>7517.788543537907</v>
      </c>
      <c r="J10" s="30">
        <f t="shared" si="8"/>
        <v>7517.788543537907</v>
      </c>
      <c r="K10" s="30">
        <f t="shared" si="1"/>
        <v>0.0008957375049833558</v>
      </c>
      <c r="L10" s="36">
        <f t="shared" si="2"/>
        <v>106714.66585635267</v>
      </c>
      <c r="M10" s="37">
        <f t="shared" si="3"/>
        <v>21903.0535871557</v>
      </c>
      <c r="N10" s="38">
        <f t="shared" si="4"/>
        <v>128617.71944350837</v>
      </c>
      <c r="P10" s="35"/>
    </row>
    <row r="11" spans="1:16" s="14" customFormat="1" ht="12.75">
      <c r="A11" s="24" t="s">
        <v>493</v>
      </c>
      <c r="B11" s="25" t="s">
        <v>396</v>
      </c>
      <c r="C11">
        <v>473</v>
      </c>
      <c r="D11">
        <v>907386.2</v>
      </c>
      <c r="E11" s="27">
        <v>55350</v>
      </c>
      <c r="F11" s="28">
        <f t="shared" si="5"/>
        <v>7754.1765600722665</v>
      </c>
      <c r="G11" s="29">
        <f t="shared" si="0"/>
        <v>0.00035883238033929197</v>
      </c>
      <c r="H11" s="30">
        <f t="shared" si="6"/>
        <v>16.393607949412825</v>
      </c>
      <c r="I11" s="30">
        <f t="shared" si="7"/>
        <v>3024.176560072266</v>
      </c>
      <c r="J11" s="30">
        <f t="shared" si="8"/>
        <v>3024.176560072266</v>
      </c>
      <c r="K11" s="30">
        <f t="shared" si="1"/>
        <v>0.00036032782125492894</v>
      </c>
      <c r="L11" s="36">
        <f t="shared" si="2"/>
        <v>29356.129138019096</v>
      </c>
      <c r="M11" s="37">
        <f t="shared" si="3"/>
        <v>8810.92902103772</v>
      </c>
      <c r="N11" s="38">
        <f t="shared" si="4"/>
        <v>38167.05815905682</v>
      </c>
      <c r="P11" s="35"/>
    </row>
    <row r="12" spans="1:16" s="14" customFormat="1" ht="12.75">
      <c r="A12" s="24" t="s">
        <v>494</v>
      </c>
      <c r="B12" s="25" t="s">
        <v>436</v>
      </c>
      <c r="C12">
        <v>3120</v>
      </c>
      <c r="D12">
        <v>4229257</v>
      </c>
      <c r="E12" s="27">
        <v>299400</v>
      </c>
      <c r="F12" s="28">
        <f t="shared" si="5"/>
        <v>44072.41763527054</v>
      </c>
      <c r="G12" s="29">
        <f t="shared" si="0"/>
        <v>0.002039495800083269</v>
      </c>
      <c r="H12" s="30">
        <f t="shared" si="6"/>
        <v>14.125774883099533</v>
      </c>
      <c r="I12" s="30">
        <f t="shared" si="7"/>
        <v>12872.417635270542</v>
      </c>
      <c r="J12" s="30">
        <f t="shared" si="8"/>
        <v>12872.417635270542</v>
      </c>
      <c r="K12" s="30">
        <f t="shared" si="1"/>
        <v>0.0015337365754497223</v>
      </c>
      <c r="L12" s="36">
        <f t="shared" si="2"/>
        <v>166851.44753960238</v>
      </c>
      <c r="M12" s="37">
        <f t="shared" si="3"/>
        <v>37503.74882570108</v>
      </c>
      <c r="N12" s="38">
        <f t="shared" si="4"/>
        <v>204355.19636530345</v>
      </c>
      <c r="P12" s="35"/>
    </row>
    <row r="13" spans="1:16" s="14" customFormat="1" ht="12.75" customHeight="1">
      <c r="A13" s="39" t="s">
        <v>480</v>
      </c>
      <c r="B13" s="25" t="s">
        <v>14</v>
      </c>
      <c r="C13">
        <v>223</v>
      </c>
      <c r="D13">
        <v>348521.87</v>
      </c>
      <c r="E13" s="27">
        <v>31000</v>
      </c>
      <c r="F13" s="28">
        <f t="shared" si="5"/>
        <v>2507.108935806452</v>
      </c>
      <c r="G13" s="29">
        <f t="shared" si="0"/>
        <v>0.00011601900733570014</v>
      </c>
      <c r="H13" s="30">
        <f t="shared" si="6"/>
        <v>11.242640967741936</v>
      </c>
      <c r="I13" s="30">
        <f t="shared" si="7"/>
        <v>277.10893580645177</v>
      </c>
      <c r="J13" s="30">
        <f t="shared" si="8"/>
        <v>277.10893580645177</v>
      </c>
      <c r="K13" s="30">
        <f t="shared" si="1"/>
        <v>3.301727167907971E-05</v>
      </c>
      <c r="L13" s="36">
        <f t="shared" si="2"/>
        <v>9491.531836093493</v>
      </c>
      <c r="M13" s="37">
        <f t="shared" si="3"/>
        <v>807.3560243544775</v>
      </c>
      <c r="N13" s="38">
        <f t="shared" si="4"/>
        <v>10298.88786044797</v>
      </c>
      <c r="P13" s="35"/>
    </row>
    <row r="14" spans="1:16" s="14" customFormat="1" ht="12.75" customHeight="1">
      <c r="A14" s="24" t="s">
        <v>486</v>
      </c>
      <c r="B14" s="25" t="s">
        <v>199</v>
      </c>
      <c r="C14">
        <v>721</v>
      </c>
      <c r="D14">
        <v>1424715.98</v>
      </c>
      <c r="E14" s="27">
        <v>85500</v>
      </c>
      <c r="F14" s="28">
        <f t="shared" si="5"/>
        <v>12014.271597426901</v>
      </c>
      <c r="G14" s="29">
        <f t="shared" si="0"/>
        <v>0.0005559725964386945</v>
      </c>
      <c r="H14" s="30">
        <f t="shared" si="6"/>
        <v>16.66334479532164</v>
      </c>
      <c r="I14" s="30">
        <f t="shared" si="7"/>
        <v>4804.271597426901</v>
      </c>
      <c r="J14" s="30">
        <f t="shared" si="8"/>
        <v>4804.271597426901</v>
      </c>
      <c r="K14" s="30">
        <f t="shared" si="1"/>
        <v>0.0005724244874698736</v>
      </c>
      <c r="L14" s="36">
        <f t="shared" si="2"/>
        <v>45484.198841870595</v>
      </c>
      <c r="M14" s="37">
        <f t="shared" si="3"/>
        <v>13997.230387138641</v>
      </c>
      <c r="N14" s="38">
        <f t="shared" si="4"/>
        <v>59481.429229009234</v>
      </c>
      <c r="P14" s="35"/>
    </row>
    <row r="15" spans="1:16" s="14" customFormat="1" ht="12.75">
      <c r="A15" s="24" t="s">
        <v>488</v>
      </c>
      <c r="B15" s="25" t="s">
        <v>252</v>
      </c>
      <c r="C15">
        <v>911</v>
      </c>
      <c r="D15">
        <v>528936.6</v>
      </c>
      <c r="E15" s="27">
        <v>43600</v>
      </c>
      <c r="F15" s="28">
        <f t="shared" si="5"/>
        <v>11051.86336238532</v>
      </c>
      <c r="G15" s="29">
        <f t="shared" si="0"/>
        <v>0.000511436179816929</v>
      </c>
      <c r="H15" s="30">
        <f t="shared" si="6"/>
        <v>12.131573394495412</v>
      </c>
      <c r="I15" s="30">
        <f t="shared" si="7"/>
        <v>1941.8633623853202</v>
      </c>
      <c r="J15" s="30">
        <f t="shared" si="8"/>
        <v>1941.8633623853202</v>
      </c>
      <c r="K15" s="30">
        <f t="shared" si="1"/>
        <v>0.0002313712115162855</v>
      </c>
      <c r="L15" s="36">
        <f t="shared" si="2"/>
        <v>41840.668131356266</v>
      </c>
      <c r="M15" s="37">
        <f t="shared" si="3"/>
        <v>5657.612878965589</v>
      </c>
      <c r="N15" s="38">
        <f t="shared" si="4"/>
        <v>47498.28101032185</v>
      </c>
      <c r="P15" s="35"/>
    </row>
    <row r="16" spans="1:16" s="14" customFormat="1" ht="12.75">
      <c r="A16" s="24" t="s">
        <v>483</v>
      </c>
      <c r="B16" s="25" t="s">
        <v>117</v>
      </c>
      <c r="C16">
        <v>283</v>
      </c>
      <c r="D16">
        <v>311033.58</v>
      </c>
      <c r="E16" s="27">
        <v>22650</v>
      </c>
      <c r="F16" s="28">
        <f t="shared" si="5"/>
        <v>3886.203229139073</v>
      </c>
      <c r="G16" s="29">
        <f t="shared" si="0"/>
        <v>0.00017983799367875372</v>
      </c>
      <c r="H16" s="30">
        <f t="shared" si="6"/>
        <v>13.73216688741722</v>
      </c>
      <c r="I16" s="30">
        <f t="shared" si="7"/>
        <v>1056.2032291390733</v>
      </c>
      <c r="J16" s="30">
        <f t="shared" si="8"/>
        <v>1056.2032291390733</v>
      </c>
      <c r="K16" s="30">
        <f t="shared" si="1"/>
        <v>0.00012584563129773362</v>
      </c>
      <c r="L16" s="36">
        <f t="shared" si="2"/>
        <v>14712.572375335521</v>
      </c>
      <c r="M16" s="37">
        <f t="shared" si="3"/>
        <v>3077.2448297505603</v>
      </c>
      <c r="N16" s="38">
        <f t="shared" si="4"/>
        <v>17789.81720508608</v>
      </c>
      <c r="P16" s="35"/>
    </row>
    <row r="17" spans="1:16" s="14" customFormat="1" ht="12.75">
      <c r="A17" s="39" t="s">
        <v>480</v>
      </c>
      <c r="B17" s="25" t="s">
        <v>15</v>
      </c>
      <c r="C17">
        <v>217</v>
      </c>
      <c r="D17">
        <v>236953.26</v>
      </c>
      <c r="E17" s="27">
        <v>14950</v>
      </c>
      <c r="F17" s="28">
        <f t="shared" si="5"/>
        <v>3439.388456187291</v>
      </c>
      <c r="G17" s="29">
        <f t="shared" si="0"/>
        <v>0.00015916118714656482</v>
      </c>
      <c r="H17" s="30">
        <f t="shared" si="6"/>
        <v>15.849716387959868</v>
      </c>
      <c r="I17" s="30">
        <f t="shared" si="7"/>
        <v>1269.3884561872912</v>
      </c>
      <c r="J17" s="30">
        <f t="shared" si="8"/>
        <v>1269.3884561872912</v>
      </c>
      <c r="K17" s="30">
        <f t="shared" si="1"/>
        <v>0.0001512464525990488</v>
      </c>
      <c r="L17" s="36">
        <f t="shared" si="2"/>
        <v>13020.99983066484</v>
      </c>
      <c r="M17" s="37">
        <f t="shared" si="3"/>
        <v>3698.3593270505366</v>
      </c>
      <c r="N17" s="38">
        <f t="shared" si="4"/>
        <v>16719.359157715375</v>
      </c>
      <c r="P17" s="35"/>
    </row>
    <row r="18" spans="1:16" s="14" customFormat="1" ht="14.25">
      <c r="A18" s="24" t="s">
        <v>487</v>
      </c>
      <c r="B18" s="25" t="s">
        <v>216</v>
      </c>
      <c r="C18">
        <v>813</v>
      </c>
      <c r="D18" s="102">
        <v>1545766.78</v>
      </c>
      <c r="E18" s="27">
        <v>79350</v>
      </c>
      <c r="F18" s="28">
        <f t="shared" si="5"/>
        <v>15837.534872589793</v>
      </c>
      <c r="G18" s="29">
        <f t="shared" si="0"/>
        <v>0.000732897979948109</v>
      </c>
      <c r="H18" s="30">
        <f t="shared" si="6"/>
        <v>19.480362696912415</v>
      </c>
      <c r="I18" s="30">
        <f t="shared" si="7"/>
        <v>7707.534872589794</v>
      </c>
      <c r="J18" s="30">
        <f t="shared" si="8"/>
        <v>7707.534872589794</v>
      </c>
      <c r="K18" s="30">
        <f t="shared" si="1"/>
        <v>0.0009183456034128845</v>
      </c>
      <c r="L18" s="36">
        <f t="shared" si="2"/>
        <v>59958.49015634148</v>
      </c>
      <c r="M18" s="37">
        <f t="shared" si="3"/>
        <v>22455.878927895297</v>
      </c>
      <c r="N18" s="38">
        <f t="shared" si="4"/>
        <v>82414.36908423678</v>
      </c>
      <c r="P18" s="35"/>
    </row>
    <row r="19" spans="1:16" s="14" customFormat="1" ht="12.75">
      <c r="A19" s="24" t="s">
        <v>491</v>
      </c>
      <c r="B19" s="25" t="s">
        <v>338</v>
      </c>
      <c r="C19">
        <v>2437</v>
      </c>
      <c r="D19">
        <v>2527284.8</v>
      </c>
      <c r="E19" s="27">
        <v>136100</v>
      </c>
      <c r="F19" s="28">
        <f t="shared" si="5"/>
        <v>45253.43907127112</v>
      </c>
      <c r="G19" s="29">
        <f t="shared" si="0"/>
        <v>0.002094148764176708</v>
      </c>
      <c r="H19" s="30">
        <f t="shared" si="6"/>
        <v>18.569322556943423</v>
      </c>
      <c r="I19" s="30">
        <f t="shared" si="7"/>
        <v>20883.43907127112</v>
      </c>
      <c r="J19" s="30">
        <f t="shared" si="8"/>
        <v>20883.43907127112</v>
      </c>
      <c r="K19" s="30">
        <f t="shared" si="1"/>
        <v>0.0024882423203099503</v>
      </c>
      <c r="L19" s="36">
        <f t="shared" si="2"/>
        <v>171322.614467697</v>
      </c>
      <c r="M19" s="37">
        <f t="shared" si="3"/>
        <v>60843.83491410263</v>
      </c>
      <c r="N19" s="38">
        <f t="shared" si="4"/>
        <v>232166.44938179964</v>
      </c>
      <c r="P19" s="35"/>
    </row>
    <row r="20" spans="1:16" s="14" customFormat="1" ht="12.75">
      <c r="A20" s="24" t="s">
        <v>485</v>
      </c>
      <c r="B20" s="25" t="s">
        <v>183</v>
      </c>
      <c r="C20">
        <v>1364</v>
      </c>
      <c r="D20">
        <v>2559205.99</v>
      </c>
      <c r="E20" s="27">
        <v>130900</v>
      </c>
      <c r="F20" s="28">
        <f t="shared" si="5"/>
        <v>26667.356534453782</v>
      </c>
      <c r="G20" s="29">
        <f t="shared" si="0"/>
        <v>0.0012340589550008186</v>
      </c>
      <c r="H20" s="30">
        <f t="shared" si="6"/>
        <v>19.550847899159667</v>
      </c>
      <c r="I20" s="30">
        <f t="shared" si="7"/>
        <v>13027.356534453786</v>
      </c>
      <c r="J20" s="30">
        <f t="shared" si="8"/>
        <v>13027.356534453786</v>
      </c>
      <c r="K20" s="30">
        <f t="shared" si="1"/>
        <v>0.0015521974010203699</v>
      </c>
      <c r="L20" s="36">
        <f t="shared" si="2"/>
        <v>100958.54229397721</v>
      </c>
      <c r="M20" s="37">
        <f t="shared" si="3"/>
        <v>37955.162827557055</v>
      </c>
      <c r="N20" s="38">
        <f t="shared" si="4"/>
        <v>138913.70512153427</v>
      </c>
      <c r="P20" s="35"/>
    </row>
    <row r="21" spans="1:16" s="14" customFormat="1" ht="12.75">
      <c r="A21" s="24" t="s">
        <v>490</v>
      </c>
      <c r="B21" s="25" t="s">
        <v>328</v>
      </c>
      <c r="C21">
        <v>429</v>
      </c>
      <c r="D21">
        <v>902264.8</v>
      </c>
      <c r="E21" s="27">
        <v>90050</v>
      </c>
      <c r="F21" s="28">
        <f t="shared" si="5"/>
        <v>4298.407542476402</v>
      </c>
      <c r="G21" s="29">
        <f t="shared" si="0"/>
        <v>0.0001989131661093875</v>
      </c>
      <c r="H21" s="30">
        <f t="shared" si="6"/>
        <v>10.019598001110495</v>
      </c>
      <c r="I21" s="30">
        <f t="shared" si="7"/>
        <v>8.40754247640237</v>
      </c>
      <c r="J21" s="30">
        <f t="shared" si="8"/>
        <v>8.40754247640237</v>
      </c>
      <c r="K21" s="30">
        <f t="shared" si="1"/>
        <v>1.0017508576145908E-06</v>
      </c>
      <c r="L21" s="36">
        <f t="shared" si="2"/>
        <v>16273.115001600709</v>
      </c>
      <c r="M21" s="37">
        <f t="shared" si="3"/>
        <v>24.49534890885167</v>
      </c>
      <c r="N21" s="38">
        <f t="shared" si="4"/>
        <v>16297.61035050956</v>
      </c>
      <c r="P21" s="35"/>
    </row>
    <row r="22" spans="1:16" s="14" customFormat="1" ht="12.75">
      <c r="A22" s="24" t="s">
        <v>494</v>
      </c>
      <c r="B22" s="25" t="s">
        <v>437</v>
      </c>
      <c r="C22">
        <v>4142</v>
      </c>
      <c r="D22">
        <v>6366805</v>
      </c>
      <c r="E22" s="27">
        <v>492800</v>
      </c>
      <c r="F22" s="28">
        <f t="shared" si="5"/>
        <v>53513.202739448054</v>
      </c>
      <c r="G22" s="29">
        <f t="shared" si="0"/>
        <v>0.002476377700431973</v>
      </c>
      <c r="H22" s="30">
        <f t="shared" si="6"/>
        <v>12.919653003246752</v>
      </c>
      <c r="I22" s="30">
        <f t="shared" si="7"/>
        <v>12093.202739448048</v>
      </c>
      <c r="J22" s="30">
        <f t="shared" si="8"/>
        <v>12093.202739448048</v>
      </c>
      <c r="K22" s="30">
        <f t="shared" si="1"/>
        <v>0.0014408938461566957</v>
      </c>
      <c r="L22" s="36">
        <f t="shared" si="2"/>
        <v>202592.81924238178</v>
      </c>
      <c r="M22" s="37">
        <f t="shared" si="3"/>
        <v>35233.508645325084</v>
      </c>
      <c r="N22" s="38">
        <f t="shared" si="4"/>
        <v>237826.32788770687</v>
      </c>
      <c r="P22" s="35"/>
    </row>
    <row r="23" spans="1:16" s="14" customFormat="1" ht="12.75">
      <c r="A23" s="39" t="s">
        <v>480</v>
      </c>
      <c r="B23" s="25" t="s">
        <v>16</v>
      </c>
      <c r="C23">
        <v>1226</v>
      </c>
      <c r="D23">
        <v>2024924.97</v>
      </c>
      <c r="E23" s="27">
        <v>83050</v>
      </c>
      <c r="F23" s="28">
        <f t="shared" si="5"/>
        <v>29892.330080915108</v>
      </c>
      <c r="G23" s="29">
        <f t="shared" si="0"/>
        <v>0.0013832978748581169</v>
      </c>
      <c r="H23" s="30">
        <f t="shared" si="6"/>
        <v>24.381998434677904</v>
      </c>
      <c r="I23" s="30">
        <f t="shared" si="7"/>
        <v>17632.33008091511</v>
      </c>
      <c r="J23" s="30">
        <f t="shared" si="8"/>
        <v>17632.33008091511</v>
      </c>
      <c r="K23" s="30">
        <f t="shared" si="1"/>
        <v>0.0021008757112885184</v>
      </c>
      <c r="L23" s="36">
        <f t="shared" si="2"/>
        <v>113167.79999699396</v>
      </c>
      <c r="M23" s="37">
        <f t="shared" si="3"/>
        <v>51371.738961808136</v>
      </c>
      <c r="N23" s="38">
        <f t="shared" si="4"/>
        <v>164539.5389588021</v>
      </c>
      <c r="P23" s="35"/>
    </row>
    <row r="24" spans="1:16" s="14" customFormat="1" ht="12.75">
      <c r="A24" s="24" t="s">
        <v>491</v>
      </c>
      <c r="B24" s="25" t="s">
        <v>339</v>
      </c>
      <c r="C24">
        <v>1007</v>
      </c>
      <c r="D24">
        <v>1193895.93</v>
      </c>
      <c r="E24" s="27">
        <v>86650</v>
      </c>
      <c r="F24" s="28">
        <f t="shared" si="5"/>
        <v>13874.82055983843</v>
      </c>
      <c r="G24" s="29">
        <f t="shared" si="0"/>
        <v>0.0006420713856199544</v>
      </c>
      <c r="H24" s="30">
        <f t="shared" si="6"/>
        <v>13.778371956145412</v>
      </c>
      <c r="I24" s="30">
        <f t="shared" si="7"/>
        <v>3804.8205598384297</v>
      </c>
      <c r="J24" s="30">
        <f t="shared" si="8"/>
        <v>3804.8205598384297</v>
      </c>
      <c r="K24" s="30">
        <f t="shared" si="1"/>
        <v>0.00045334082695217345</v>
      </c>
      <c r="L24" s="36">
        <f t="shared" si="2"/>
        <v>52527.95328633366</v>
      </c>
      <c r="M24" s="37">
        <f t="shared" si="3"/>
        <v>11085.332891317797</v>
      </c>
      <c r="N24" s="38">
        <f t="shared" si="4"/>
        <v>63613.286177651455</v>
      </c>
      <c r="P24" s="35"/>
    </row>
    <row r="25" spans="1:16" s="14" customFormat="1" ht="12.75">
      <c r="A25" s="24" t="s">
        <v>489</v>
      </c>
      <c r="B25" s="25" t="s">
        <v>310</v>
      </c>
      <c r="C25">
        <v>314</v>
      </c>
      <c r="D25">
        <v>420097.52</v>
      </c>
      <c r="E25" s="27">
        <v>20050</v>
      </c>
      <c r="F25" s="28">
        <f t="shared" si="5"/>
        <v>6579.083355610973</v>
      </c>
      <c r="G25" s="29">
        <f t="shared" si="0"/>
        <v>0.00030445375116948593</v>
      </c>
      <c r="H25" s="30">
        <f t="shared" si="6"/>
        <v>20.95249476309227</v>
      </c>
      <c r="I25" s="30">
        <f t="shared" si="7"/>
        <v>3439.0833556109733</v>
      </c>
      <c r="J25" s="30">
        <f t="shared" si="8"/>
        <v>3439.0833556109733</v>
      </c>
      <c r="K25" s="30">
        <f t="shared" si="1"/>
        <v>0.000409763579614472</v>
      </c>
      <c r="L25" s="36">
        <f t="shared" si="2"/>
        <v>24907.40558986031</v>
      </c>
      <c r="M25" s="37">
        <f t="shared" si="3"/>
        <v>10019.758682011749</v>
      </c>
      <c r="N25" s="38">
        <f t="shared" si="4"/>
        <v>34927.16427187206</v>
      </c>
      <c r="P25" s="35"/>
    </row>
    <row r="26" spans="1:16" s="14" customFormat="1" ht="12.75">
      <c r="A26" s="39" t="s">
        <v>479</v>
      </c>
      <c r="B26" s="25" t="s">
        <v>0</v>
      </c>
      <c r="C26">
        <v>22959</v>
      </c>
      <c r="D26">
        <v>43005292.13</v>
      </c>
      <c r="E26" s="27">
        <v>2002200</v>
      </c>
      <c r="F26" s="28">
        <f t="shared" si="5"/>
        <v>493136.80052575667</v>
      </c>
      <c r="G26" s="29">
        <f t="shared" si="0"/>
        <v>0.022820405312503064</v>
      </c>
      <c r="H26" s="30">
        <f t="shared" si="6"/>
        <v>21.479019143941667</v>
      </c>
      <c r="I26" s="30">
        <f t="shared" si="7"/>
        <v>263546.8005257567</v>
      </c>
      <c r="J26" s="30">
        <f t="shared" si="8"/>
        <v>263546.8005257567</v>
      </c>
      <c r="K26" s="30">
        <f t="shared" si="1"/>
        <v>0.031401355888389014</v>
      </c>
      <c r="L26" s="36">
        <f t="shared" si="2"/>
        <v>1866940.6721387268</v>
      </c>
      <c r="M26" s="37">
        <f t="shared" si="3"/>
        <v>767842.7853096448</v>
      </c>
      <c r="N26" s="38">
        <f t="shared" si="4"/>
        <v>2634783.4574483717</v>
      </c>
      <c r="P26" s="35"/>
    </row>
    <row r="27" spans="1:16" s="14" customFormat="1" ht="12.75">
      <c r="A27" s="24" t="s">
        <v>484</v>
      </c>
      <c r="B27" s="25" t="s">
        <v>155</v>
      </c>
      <c r="C27">
        <v>18585</v>
      </c>
      <c r="D27">
        <v>30189612</v>
      </c>
      <c r="E27" s="27">
        <v>1551300</v>
      </c>
      <c r="F27" s="28">
        <f t="shared" si="5"/>
        <v>361679.8420808354</v>
      </c>
      <c r="G27" s="29">
        <f t="shared" si="0"/>
        <v>0.016737101309103525</v>
      </c>
      <c r="H27" s="30">
        <f t="shared" si="6"/>
        <v>19.46084703152195</v>
      </c>
      <c r="I27" s="30">
        <f t="shared" si="7"/>
        <v>175829.84208083546</v>
      </c>
      <c r="J27" s="30">
        <f t="shared" si="8"/>
        <v>175829.84208083546</v>
      </c>
      <c r="K27" s="30">
        <f t="shared" si="1"/>
        <v>0.02094996196487671</v>
      </c>
      <c r="L27" s="36">
        <f t="shared" si="2"/>
        <v>1369264.6883248691</v>
      </c>
      <c r="M27" s="37">
        <f t="shared" si="3"/>
        <v>512279.6991447788</v>
      </c>
      <c r="N27" s="38">
        <f t="shared" si="4"/>
        <v>1881544.387469648</v>
      </c>
      <c r="P27" s="35"/>
    </row>
    <row r="28" spans="1:16" s="14" customFormat="1" ht="12.75">
      <c r="A28" s="24" t="s">
        <v>483</v>
      </c>
      <c r="B28" s="25" t="s">
        <v>118</v>
      </c>
      <c r="C28">
        <v>119</v>
      </c>
      <c r="D28">
        <v>429251.46</v>
      </c>
      <c r="E28" s="27">
        <v>19000</v>
      </c>
      <c r="F28" s="28">
        <f t="shared" si="5"/>
        <v>2688.469670526316</v>
      </c>
      <c r="G28" s="29">
        <f t="shared" si="0"/>
        <v>0.00012441165917119113</v>
      </c>
      <c r="H28" s="30">
        <f t="shared" si="6"/>
        <v>22.59218210526316</v>
      </c>
      <c r="I28" s="30">
        <f t="shared" si="7"/>
        <v>1498.469670526316</v>
      </c>
      <c r="J28" s="30">
        <f t="shared" si="8"/>
        <v>1498.469670526316</v>
      </c>
      <c r="K28" s="30">
        <f t="shared" si="1"/>
        <v>0.00017854126598495826</v>
      </c>
      <c r="L28" s="36">
        <f t="shared" si="2"/>
        <v>10178.135901368056</v>
      </c>
      <c r="M28" s="37">
        <f t="shared" si="3"/>
        <v>4365.78673398277</v>
      </c>
      <c r="N28" s="38">
        <f t="shared" si="4"/>
        <v>14543.922635350826</v>
      </c>
      <c r="P28" s="35"/>
    </row>
    <row r="29" spans="1:16" s="14" customFormat="1" ht="12.75">
      <c r="A29" s="24" t="s">
        <v>482</v>
      </c>
      <c r="B29" s="25" t="s">
        <v>98</v>
      </c>
      <c r="C29">
        <v>454</v>
      </c>
      <c r="D29">
        <v>585326.81</v>
      </c>
      <c r="E29" s="27">
        <v>42500</v>
      </c>
      <c r="F29" s="28">
        <f t="shared" si="5"/>
        <v>6252.667570352942</v>
      </c>
      <c r="G29" s="29">
        <f t="shared" si="0"/>
        <v>0.00028934852983527286</v>
      </c>
      <c r="H29" s="30">
        <f t="shared" si="6"/>
        <v>13.772395529411765</v>
      </c>
      <c r="I29" s="30">
        <f t="shared" si="7"/>
        <v>1712.6675703529415</v>
      </c>
      <c r="J29" s="30">
        <f t="shared" si="8"/>
        <v>1712.6675703529415</v>
      </c>
      <c r="K29" s="30">
        <f t="shared" si="1"/>
        <v>0.0002040627463048987</v>
      </c>
      <c r="L29" s="36">
        <f t="shared" si="2"/>
        <v>23671.6452392302</v>
      </c>
      <c r="M29" s="37">
        <f t="shared" si="3"/>
        <v>4989.8516502794055</v>
      </c>
      <c r="N29" s="38">
        <f t="shared" si="4"/>
        <v>28661.496889509606</v>
      </c>
      <c r="P29" s="35"/>
    </row>
    <row r="30" spans="1:16" s="14" customFormat="1" ht="12.75">
      <c r="A30" s="24" t="s">
        <v>493</v>
      </c>
      <c r="B30" s="25" t="s">
        <v>397</v>
      </c>
      <c r="C30">
        <v>1448</v>
      </c>
      <c r="D30">
        <v>3140179</v>
      </c>
      <c r="E30" s="27">
        <v>316350</v>
      </c>
      <c r="F30" s="28">
        <f t="shared" si="5"/>
        <v>14373.25491386123</v>
      </c>
      <c r="G30" s="29">
        <f t="shared" si="0"/>
        <v>0.0006651369405903988</v>
      </c>
      <c r="H30" s="30">
        <f t="shared" si="6"/>
        <v>9.926281017859965</v>
      </c>
      <c r="I30" s="30">
        <f t="shared" si="7"/>
        <v>-106.74508613877008</v>
      </c>
      <c r="J30" s="30">
        <f t="shared" si="8"/>
        <v>0</v>
      </c>
      <c r="K30" s="30">
        <f t="shared" si="1"/>
        <v>0</v>
      </c>
      <c r="L30" s="36">
        <f t="shared" si="2"/>
        <v>54414.949687584296</v>
      </c>
      <c r="M30" s="37">
        <f t="shared" si="3"/>
        <v>0</v>
      </c>
      <c r="N30" s="38">
        <f t="shared" si="4"/>
        <v>54414.949687584296</v>
      </c>
      <c r="P30" s="35"/>
    </row>
    <row r="31" spans="1:16" s="14" customFormat="1" ht="12.75">
      <c r="A31" s="24" t="s">
        <v>481</v>
      </c>
      <c r="B31" s="25" t="s">
        <v>73</v>
      </c>
      <c r="C31">
        <v>1591</v>
      </c>
      <c r="D31">
        <v>2055409</v>
      </c>
      <c r="E31" s="27">
        <v>163550</v>
      </c>
      <c r="F31" s="28">
        <f t="shared" si="5"/>
        <v>19994.83778049526</v>
      </c>
      <c r="G31" s="29">
        <f t="shared" si="0"/>
        <v>0.0009252813860619977</v>
      </c>
      <c r="H31" s="30">
        <f t="shared" si="6"/>
        <v>12.567465606848058</v>
      </c>
      <c r="I31" s="30">
        <f t="shared" si="7"/>
        <v>4084.8377804952606</v>
      </c>
      <c r="J31" s="30">
        <f t="shared" si="8"/>
        <v>4084.8377804952606</v>
      </c>
      <c r="K31" s="30">
        <f t="shared" si="1"/>
        <v>0.00048670461806320746</v>
      </c>
      <c r="L31" s="36">
        <f t="shared" si="2"/>
        <v>75697.40454458928</v>
      </c>
      <c r="M31" s="37">
        <f t="shared" si="3"/>
        <v>11901.162194556839</v>
      </c>
      <c r="N31" s="38">
        <f t="shared" si="4"/>
        <v>87598.56673914612</v>
      </c>
      <c r="P31" s="35"/>
    </row>
    <row r="32" spans="1:16" s="14" customFormat="1" ht="12.75">
      <c r="A32" s="24" t="s">
        <v>488</v>
      </c>
      <c r="B32" s="25" t="s">
        <v>253</v>
      </c>
      <c r="C32">
        <v>31920</v>
      </c>
      <c r="D32">
        <v>54817878.725</v>
      </c>
      <c r="E32" s="27">
        <v>2616650</v>
      </c>
      <c r="F32" s="28">
        <f t="shared" si="5"/>
        <v>668712.5480679495</v>
      </c>
      <c r="G32" s="29">
        <f t="shared" si="0"/>
        <v>0.030945351002394407</v>
      </c>
      <c r="H32" s="30">
        <f t="shared" si="6"/>
        <v>20.949641230198917</v>
      </c>
      <c r="I32" s="30">
        <f t="shared" si="7"/>
        <v>349512.5480679494</v>
      </c>
      <c r="J32" s="30">
        <f t="shared" si="8"/>
        <v>349512.5480679494</v>
      </c>
      <c r="K32" s="30">
        <f t="shared" si="1"/>
        <v>0.041644094663432406</v>
      </c>
      <c r="L32" s="36">
        <f t="shared" si="2"/>
        <v>2531643.658770852</v>
      </c>
      <c r="M32" s="37">
        <f t="shared" si="3"/>
        <v>1018303.7239449894</v>
      </c>
      <c r="N32" s="38">
        <f t="shared" si="4"/>
        <v>3549947.3827158413</v>
      </c>
      <c r="P32" s="35"/>
    </row>
    <row r="33" spans="1:16" s="14" customFormat="1" ht="12.75">
      <c r="A33" s="24" t="s">
        <v>483</v>
      </c>
      <c r="B33" s="25" t="s">
        <v>119</v>
      </c>
      <c r="C33">
        <v>5380</v>
      </c>
      <c r="D33">
        <v>16409250.62</v>
      </c>
      <c r="E33" s="27">
        <v>1633550</v>
      </c>
      <c r="F33" s="28">
        <f t="shared" si="5"/>
        <v>54042.893291053224</v>
      </c>
      <c r="G33" s="29">
        <f t="shared" si="0"/>
        <v>0.0025008896676283897</v>
      </c>
      <c r="H33" s="30">
        <f t="shared" si="6"/>
        <v>10.04514745186863</v>
      </c>
      <c r="I33" s="30">
        <f t="shared" si="7"/>
        <v>242.89329105322764</v>
      </c>
      <c r="J33" s="30">
        <f t="shared" si="8"/>
        <v>242.89329105322764</v>
      </c>
      <c r="K33" s="30">
        <f t="shared" si="1"/>
        <v>2.894050946567664E-05</v>
      </c>
      <c r="L33" s="36">
        <f t="shared" si="2"/>
        <v>204598.14683785828</v>
      </c>
      <c r="M33" s="37">
        <f t="shared" si="3"/>
        <v>707.6688495677993</v>
      </c>
      <c r="N33" s="38">
        <f t="shared" si="4"/>
        <v>205305.81568742607</v>
      </c>
      <c r="P33" s="35"/>
    </row>
    <row r="34" spans="1:16" s="14" customFormat="1" ht="12.75">
      <c r="A34" s="24" t="s">
        <v>493</v>
      </c>
      <c r="B34" s="25" t="s">
        <v>518</v>
      </c>
      <c r="C34">
        <v>239</v>
      </c>
      <c r="D34">
        <v>254125</v>
      </c>
      <c r="E34" s="27">
        <v>12700</v>
      </c>
      <c r="F34" s="28">
        <f t="shared" si="5"/>
        <v>4782.352362204724</v>
      </c>
      <c r="G34" s="29">
        <f t="shared" si="0"/>
        <v>0.0002213082031930369</v>
      </c>
      <c r="H34" s="30">
        <f t="shared" si="6"/>
        <v>20.00984251968504</v>
      </c>
      <c r="I34" s="30">
        <f t="shared" si="7"/>
        <v>2392.3523622047246</v>
      </c>
      <c r="J34" s="30">
        <f t="shared" si="8"/>
        <v>2392.3523622047246</v>
      </c>
      <c r="K34" s="30">
        <f t="shared" si="1"/>
        <v>0.0002850465563844962</v>
      </c>
      <c r="L34" s="36">
        <f t="shared" si="2"/>
        <v>18105.25623717345</v>
      </c>
      <c r="M34" s="37">
        <f t="shared" si="3"/>
        <v>6970.111181667928</v>
      </c>
      <c r="N34" s="38">
        <f t="shared" si="4"/>
        <v>25075.36741884138</v>
      </c>
      <c r="P34" s="35"/>
    </row>
    <row r="35" spans="1:16" s="14" customFormat="1" ht="12.75">
      <c r="A35" s="24" t="s">
        <v>490</v>
      </c>
      <c r="B35" s="25" t="s">
        <v>329</v>
      </c>
      <c r="C35">
        <v>8340</v>
      </c>
      <c r="D35">
        <v>19004961.91</v>
      </c>
      <c r="E35" s="27">
        <v>981150</v>
      </c>
      <c r="F35" s="28">
        <f t="shared" si="5"/>
        <v>161546.53450481576</v>
      </c>
      <c r="G35" s="29">
        <f t="shared" si="0"/>
        <v>0.007475729635873336</v>
      </c>
      <c r="H35" s="30">
        <f t="shared" si="6"/>
        <v>19.370088070121795</v>
      </c>
      <c r="I35" s="30">
        <f t="shared" si="7"/>
        <v>78146.53450481578</v>
      </c>
      <c r="J35" s="30">
        <f t="shared" si="8"/>
        <v>78146.53450481578</v>
      </c>
      <c r="K35" s="30">
        <f t="shared" si="1"/>
        <v>0.009311086822282134</v>
      </c>
      <c r="L35" s="36">
        <f t="shared" si="2"/>
        <v>611590.5269867406</v>
      </c>
      <c r="M35" s="37">
        <f t="shared" si="3"/>
        <v>227679.68572097964</v>
      </c>
      <c r="N35" s="38">
        <f t="shared" si="4"/>
        <v>839270.2127077202</v>
      </c>
      <c r="P35" s="35"/>
    </row>
    <row r="36" spans="1:16" s="14" customFormat="1" ht="12.75">
      <c r="A36" s="24" t="s">
        <v>493</v>
      </c>
      <c r="B36" s="25" t="s">
        <v>398</v>
      </c>
      <c r="C36">
        <v>495</v>
      </c>
      <c r="D36">
        <v>1127993.15</v>
      </c>
      <c r="E36" s="27">
        <v>72050</v>
      </c>
      <c r="F36" s="28">
        <f t="shared" si="5"/>
        <v>7749.571259541985</v>
      </c>
      <c r="G36" s="29">
        <f t="shared" si="0"/>
        <v>0.0003586192653890898</v>
      </c>
      <c r="H36" s="30">
        <f t="shared" si="6"/>
        <v>15.65569951422623</v>
      </c>
      <c r="I36" s="30">
        <f t="shared" si="7"/>
        <v>2799.5712595419836</v>
      </c>
      <c r="J36" s="30">
        <f t="shared" si="8"/>
        <v>2799.5712595419836</v>
      </c>
      <c r="K36" s="30">
        <f t="shared" si="1"/>
        <v>0.0003335663088317087</v>
      </c>
      <c r="L36" s="36">
        <f t="shared" si="2"/>
        <v>29338.694172998767</v>
      </c>
      <c r="M36" s="37">
        <f t="shared" si="3"/>
        <v>8156.542175094481</v>
      </c>
      <c r="N36" s="38">
        <f t="shared" si="4"/>
        <v>37495.23634809325</v>
      </c>
      <c r="P36" s="35"/>
    </row>
    <row r="37" spans="1:16" s="14" customFormat="1" ht="12.75">
      <c r="A37" s="24" t="s">
        <v>489</v>
      </c>
      <c r="B37" s="25" t="s">
        <v>311</v>
      </c>
      <c r="C37">
        <v>117</v>
      </c>
      <c r="D37">
        <v>469896.3</v>
      </c>
      <c r="E37" s="27">
        <v>67200</v>
      </c>
      <c r="F37" s="28">
        <f t="shared" si="5"/>
        <v>818.1230223214286</v>
      </c>
      <c r="G37" s="29">
        <f t="shared" si="0"/>
        <v>3.7859472148418294E-05</v>
      </c>
      <c r="H37" s="30">
        <f t="shared" si="6"/>
        <v>6.992504464285714</v>
      </c>
      <c r="I37" s="30">
        <f t="shared" si="7"/>
        <v>-351.87697767857145</v>
      </c>
      <c r="J37" s="30">
        <f t="shared" si="8"/>
        <v>0</v>
      </c>
      <c r="K37" s="30">
        <f t="shared" si="1"/>
        <v>0</v>
      </c>
      <c r="L37" s="36">
        <f t="shared" si="2"/>
        <v>3097.2889136574563</v>
      </c>
      <c r="M37" s="37">
        <f t="shared" si="3"/>
        <v>0</v>
      </c>
      <c r="N37" s="38">
        <f t="shared" si="4"/>
        <v>3097.2889136574563</v>
      </c>
      <c r="P37" s="35"/>
    </row>
    <row r="38" spans="1:16" s="14" customFormat="1" ht="12.75">
      <c r="A38" s="24" t="s">
        <v>493</v>
      </c>
      <c r="B38" s="25" t="s">
        <v>399</v>
      </c>
      <c r="C38">
        <v>46</v>
      </c>
      <c r="D38">
        <v>222830</v>
      </c>
      <c r="E38" s="27">
        <v>52350</v>
      </c>
      <c r="F38" s="28">
        <f t="shared" si="5"/>
        <v>195.80095510983764</v>
      </c>
      <c r="G38" s="29">
        <f t="shared" si="0"/>
        <v>9.060887671368047E-06</v>
      </c>
      <c r="H38" s="30">
        <f t="shared" si="6"/>
        <v>4.2565425023877745</v>
      </c>
      <c r="I38" s="30">
        <f t="shared" si="7"/>
        <v>-264.1990448901624</v>
      </c>
      <c r="J38" s="30">
        <f t="shared" si="8"/>
        <v>0</v>
      </c>
      <c r="K38" s="30">
        <f t="shared" si="1"/>
        <v>0</v>
      </c>
      <c r="L38" s="36">
        <f t="shared" si="2"/>
        <v>741.2725360355097</v>
      </c>
      <c r="M38" s="37">
        <f t="shared" si="3"/>
        <v>0</v>
      </c>
      <c r="N38" s="38">
        <f t="shared" si="4"/>
        <v>741.2725360355097</v>
      </c>
      <c r="P38" s="35"/>
    </row>
    <row r="39" spans="1:16" s="14" customFormat="1" ht="12.75">
      <c r="A39" s="24" t="s">
        <v>492</v>
      </c>
      <c r="B39" s="25" t="s">
        <v>369</v>
      </c>
      <c r="C39">
        <v>6742</v>
      </c>
      <c r="D39">
        <v>16262324.97</v>
      </c>
      <c r="E39" s="27">
        <v>812650</v>
      </c>
      <c r="F39" s="28">
        <f t="shared" si="5"/>
        <v>134917.36288407064</v>
      </c>
      <c r="G39" s="29">
        <f t="shared" si="0"/>
        <v>0.006243437726460528</v>
      </c>
      <c r="H39" s="30">
        <f t="shared" si="6"/>
        <v>20.011474767735187</v>
      </c>
      <c r="I39" s="30">
        <f t="shared" si="7"/>
        <v>67497.36288407064</v>
      </c>
      <c r="J39" s="30">
        <f t="shared" si="8"/>
        <v>67497.36288407064</v>
      </c>
      <c r="K39" s="30">
        <f t="shared" si="1"/>
        <v>0.008042247939349578</v>
      </c>
      <c r="L39" s="36">
        <f t="shared" si="2"/>
        <v>510776.54694889364</v>
      </c>
      <c r="M39" s="37">
        <f t="shared" si="3"/>
        <v>196653.35725787148</v>
      </c>
      <c r="N39" s="38">
        <f t="shared" si="4"/>
        <v>707429.9042067651</v>
      </c>
      <c r="P39" s="35"/>
    </row>
    <row r="40" spans="1:16" s="14" customFormat="1" ht="12.75">
      <c r="A40" s="24" t="s">
        <v>484</v>
      </c>
      <c r="B40" s="25" t="s">
        <v>156</v>
      </c>
      <c r="C40">
        <v>3228</v>
      </c>
      <c r="D40">
        <v>7987214.88</v>
      </c>
      <c r="E40" s="27">
        <v>633350</v>
      </c>
      <c r="F40" s="28">
        <f t="shared" si="5"/>
        <v>40708.50182780453</v>
      </c>
      <c r="G40" s="29">
        <f t="shared" si="0"/>
        <v>0.0018838271862591405</v>
      </c>
      <c r="H40" s="30">
        <f t="shared" si="6"/>
        <v>12.61106004578827</v>
      </c>
      <c r="I40" s="30">
        <f t="shared" si="7"/>
        <v>8428.501827804534</v>
      </c>
      <c r="J40" s="30">
        <f t="shared" si="8"/>
        <v>8428.501827804534</v>
      </c>
      <c r="K40" s="30">
        <f t="shared" si="1"/>
        <v>0.001004248144818443</v>
      </c>
      <c r="L40" s="36">
        <f t="shared" si="2"/>
        <v>154116.17563956772</v>
      </c>
      <c r="M40" s="37">
        <f t="shared" si="3"/>
        <v>24556.413914106204</v>
      </c>
      <c r="N40" s="38">
        <f t="shared" si="4"/>
        <v>178672.58955367393</v>
      </c>
      <c r="P40" s="35"/>
    </row>
    <row r="41" spans="1:16" s="14" customFormat="1" ht="12.75">
      <c r="A41" s="24" t="s">
        <v>492</v>
      </c>
      <c r="B41" s="25" t="s">
        <v>370</v>
      </c>
      <c r="C41">
        <v>946</v>
      </c>
      <c r="D41">
        <v>1036661.26</v>
      </c>
      <c r="E41" s="27">
        <v>72750</v>
      </c>
      <c r="F41" s="28">
        <f t="shared" si="5"/>
        <v>13480.15878982818</v>
      </c>
      <c r="G41" s="29">
        <f t="shared" si="0"/>
        <v>0.0006238080121637822</v>
      </c>
      <c r="H41" s="30">
        <f t="shared" si="6"/>
        <v>14.249639312714777</v>
      </c>
      <c r="I41" s="30">
        <f t="shared" si="7"/>
        <v>4020.158789828179</v>
      </c>
      <c r="J41" s="30">
        <f t="shared" si="8"/>
        <v>4020.158789828179</v>
      </c>
      <c r="K41" s="30">
        <f t="shared" si="1"/>
        <v>0.00047899817654926345</v>
      </c>
      <c r="L41" s="36">
        <f t="shared" si="2"/>
        <v>51033.824052042386</v>
      </c>
      <c r="M41" s="37">
        <f t="shared" si="3"/>
        <v>11712.720156005227</v>
      </c>
      <c r="N41" s="38">
        <f t="shared" si="4"/>
        <v>62746.54420804761</v>
      </c>
      <c r="P41" s="35"/>
    </row>
    <row r="42" spans="1:16" s="14" customFormat="1" ht="12.75">
      <c r="A42" s="24" t="s">
        <v>484</v>
      </c>
      <c r="B42" s="25" t="s">
        <v>157</v>
      </c>
      <c r="C42">
        <v>2756</v>
      </c>
      <c r="D42">
        <v>2579177.42</v>
      </c>
      <c r="E42" s="27">
        <v>211150</v>
      </c>
      <c r="F42" s="28">
        <f t="shared" si="5"/>
        <v>33664.28117224722</v>
      </c>
      <c r="G42" s="29">
        <f t="shared" si="0"/>
        <v>0.001557848735048161</v>
      </c>
      <c r="H42" s="30">
        <f t="shared" si="6"/>
        <v>12.21490608572105</v>
      </c>
      <c r="I42" s="30">
        <f t="shared" si="7"/>
        <v>6104.281172247216</v>
      </c>
      <c r="J42" s="30">
        <f t="shared" si="8"/>
        <v>6104.281172247216</v>
      </c>
      <c r="K42" s="30">
        <f t="shared" si="1"/>
        <v>0.0007273194178420464</v>
      </c>
      <c r="L42" s="36">
        <f t="shared" si="2"/>
        <v>127447.83121392636</v>
      </c>
      <c r="M42" s="37">
        <f t="shared" si="3"/>
        <v>17784.804248281693</v>
      </c>
      <c r="N42" s="38">
        <f t="shared" si="4"/>
        <v>145232.63546220804</v>
      </c>
      <c r="P42" s="35"/>
    </row>
    <row r="43" spans="1:16" s="14" customFormat="1" ht="12.75">
      <c r="A43" s="24" t="s">
        <v>494</v>
      </c>
      <c r="B43" s="25" t="s">
        <v>438</v>
      </c>
      <c r="C43">
        <v>7754</v>
      </c>
      <c r="D43">
        <v>10827438</v>
      </c>
      <c r="E43" s="27">
        <v>654300</v>
      </c>
      <c r="F43" s="28">
        <f t="shared" si="5"/>
        <v>128314.15902796882</v>
      </c>
      <c r="G43" s="29">
        <f t="shared" si="0"/>
        <v>0.005937867774681081</v>
      </c>
      <c r="H43" s="30">
        <f t="shared" si="6"/>
        <v>16.548124713434206</v>
      </c>
      <c r="I43" s="30">
        <f t="shared" si="7"/>
        <v>50774.15902796883</v>
      </c>
      <c r="J43" s="30">
        <f t="shared" si="8"/>
        <v>50774.15902796883</v>
      </c>
      <c r="K43" s="30">
        <f t="shared" si="1"/>
        <v>0.00604969377124003</v>
      </c>
      <c r="L43" s="36">
        <f t="shared" si="2"/>
        <v>485777.82482506003</v>
      </c>
      <c r="M43" s="37">
        <f t="shared" si="3"/>
        <v>147930.3547302227</v>
      </c>
      <c r="N43" s="38">
        <f t="shared" si="4"/>
        <v>633708.1795552827</v>
      </c>
      <c r="P43" s="35"/>
    </row>
    <row r="44" spans="1:16" s="14" customFormat="1" ht="14.25">
      <c r="A44" s="24" t="s">
        <v>487</v>
      </c>
      <c r="B44" s="25" t="s">
        <v>217</v>
      </c>
      <c r="C44">
        <v>2644</v>
      </c>
      <c r="D44" s="102">
        <v>5727046.949999999</v>
      </c>
      <c r="E44" s="27">
        <v>467750</v>
      </c>
      <c r="F44" s="28">
        <f t="shared" si="5"/>
        <v>32372.660899625862</v>
      </c>
      <c r="G44" s="29">
        <f t="shared" si="0"/>
        <v>0.001498077697681572</v>
      </c>
      <c r="H44" s="30">
        <f t="shared" si="6"/>
        <v>12.243820309994653</v>
      </c>
      <c r="I44" s="30">
        <f t="shared" si="7"/>
        <v>5932.660899625864</v>
      </c>
      <c r="J44" s="30">
        <f t="shared" si="8"/>
        <v>5932.660899625864</v>
      </c>
      <c r="K44" s="30">
        <f t="shared" si="1"/>
        <v>0.0007068710221586438</v>
      </c>
      <c r="L44" s="36">
        <f t="shared" si="2"/>
        <v>122557.95396821109</v>
      </c>
      <c r="M44" s="37">
        <f t="shared" si="3"/>
        <v>17284.789116691045</v>
      </c>
      <c r="N44" s="38">
        <f t="shared" si="4"/>
        <v>139842.74308490215</v>
      </c>
      <c r="P44" s="35"/>
    </row>
    <row r="45" spans="1:16" s="14" customFormat="1" ht="12.75">
      <c r="A45" s="24" t="s">
        <v>494</v>
      </c>
      <c r="B45" s="25" t="s">
        <v>439</v>
      </c>
      <c r="C45">
        <v>21640</v>
      </c>
      <c r="D45">
        <v>44400711</v>
      </c>
      <c r="E45" s="27">
        <v>2464750</v>
      </c>
      <c r="F45" s="28">
        <f t="shared" si="5"/>
        <v>389829.1453656558</v>
      </c>
      <c r="G45" s="29">
        <f t="shared" si="0"/>
        <v>0.01803973885215305</v>
      </c>
      <c r="H45" s="30">
        <f t="shared" si="6"/>
        <v>18.014285830205903</v>
      </c>
      <c r="I45" s="30">
        <f t="shared" si="7"/>
        <v>173429.14536565574</v>
      </c>
      <c r="J45" s="30">
        <f t="shared" si="8"/>
        <v>173429.14536565574</v>
      </c>
      <c r="K45" s="30">
        <f t="shared" si="1"/>
        <v>0.020663921186604855</v>
      </c>
      <c r="L45" s="36">
        <f t="shared" si="2"/>
        <v>1475833.6548647222</v>
      </c>
      <c r="M45" s="37">
        <f t="shared" si="3"/>
        <v>505285.2767166182</v>
      </c>
      <c r="N45" s="38">
        <f t="shared" si="4"/>
        <v>1981118.9315813403</v>
      </c>
      <c r="P45" s="35"/>
    </row>
    <row r="46" spans="1:16" s="14" customFormat="1" ht="12.75">
      <c r="A46" s="24" t="s">
        <v>491</v>
      </c>
      <c r="B46" s="25" t="s">
        <v>340</v>
      </c>
      <c r="C46">
        <v>854</v>
      </c>
      <c r="D46">
        <v>1322827.26</v>
      </c>
      <c r="E46" s="27">
        <v>78700</v>
      </c>
      <c r="F46" s="28">
        <f t="shared" si="5"/>
        <v>14354.440661245235</v>
      </c>
      <c r="G46" s="29">
        <f t="shared" si="0"/>
        <v>0.0006642662919795244</v>
      </c>
      <c r="H46" s="30">
        <f t="shared" si="6"/>
        <v>16.808478526048283</v>
      </c>
      <c r="I46" s="30">
        <f t="shared" si="7"/>
        <v>5814.440661245234</v>
      </c>
      <c r="J46" s="30">
        <f t="shared" si="8"/>
        <v>5814.440661245234</v>
      </c>
      <c r="K46" s="30">
        <f t="shared" si="1"/>
        <v>0.0006927851908330705</v>
      </c>
      <c r="L46" s="36">
        <f t="shared" si="2"/>
        <v>54343.72179831048</v>
      </c>
      <c r="M46" s="37">
        <f t="shared" si="3"/>
        <v>16940.354819112537</v>
      </c>
      <c r="N46" s="38">
        <f t="shared" si="4"/>
        <v>71284.07661742301</v>
      </c>
      <c r="P46" s="35"/>
    </row>
    <row r="47" spans="1:16" s="14" customFormat="1" ht="12.75">
      <c r="A47" s="39" t="s">
        <v>480</v>
      </c>
      <c r="B47" s="25" t="s">
        <v>17</v>
      </c>
      <c r="C47">
        <v>698</v>
      </c>
      <c r="D47">
        <v>642113.86</v>
      </c>
      <c r="E47" s="27">
        <v>39200</v>
      </c>
      <c r="F47" s="28">
        <f t="shared" si="5"/>
        <v>11433.558017346939</v>
      </c>
      <c r="G47" s="29">
        <f t="shared" si="0"/>
        <v>0.0005290994868801081</v>
      </c>
      <c r="H47" s="30">
        <f t="shared" si="6"/>
        <v>16.380455612244898</v>
      </c>
      <c r="I47" s="30">
        <f t="shared" si="7"/>
        <v>4453.558017346939</v>
      </c>
      <c r="J47" s="30">
        <f t="shared" si="8"/>
        <v>4453.558017346939</v>
      </c>
      <c r="K47" s="30">
        <f t="shared" si="1"/>
        <v>0.0005306372909605173</v>
      </c>
      <c r="L47" s="36">
        <f t="shared" si="2"/>
        <v>43285.70584690713</v>
      </c>
      <c r="M47" s="37">
        <f t="shared" si="3"/>
        <v>12975.427460154533</v>
      </c>
      <c r="N47" s="38">
        <f t="shared" si="4"/>
        <v>56261.13330706166</v>
      </c>
      <c r="P47" s="35"/>
    </row>
    <row r="48" spans="1:16" s="14" customFormat="1" ht="12.75">
      <c r="A48" s="24" t="s">
        <v>483</v>
      </c>
      <c r="B48" s="25" t="s">
        <v>120</v>
      </c>
      <c r="C48">
        <v>2620</v>
      </c>
      <c r="D48">
        <v>6409437</v>
      </c>
      <c r="E48" s="27">
        <v>698450</v>
      </c>
      <c r="F48" s="28">
        <f t="shared" si="5"/>
        <v>24042.844784880806</v>
      </c>
      <c r="G48" s="29">
        <f t="shared" si="0"/>
        <v>0.0011126070134526971</v>
      </c>
      <c r="H48" s="30">
        <f t="shared" si="6"/>
        <v>9.176658314840003</v>
      </c>
      <c r="I48" s="30">
        <f t="shared" si="7"/>
        <v>-2157.1552151191927</v>
      </c>
      <c r="J48" s="30">
        <f t="shared" si="8"/>
        <v>0</v>
      </c>
      <c r="K48" s="30">
        <f t="shared" si="1"/>
        <v>0</v>
      </c>
      <c r="L48" s="36">
        <f t="shared" si="2"/>
        <v>91022.54132110349</v>
      </c>
      <c r="M48" s="37">
        <f t="shared" si="3"/>
        <v>0</v>
      </c>
      <c r="N48" s="38">
        <f t="shared" si="4"/>
        <v>91022.54132110349</v>
      </c>
      <c r="P48" s="35"/>
    </row>
    <row r="49" spans="1:16" s="14" customFormat="1" ht="12.75">
      <c r="A49" s="24" t="s">
        <v>486</v>
      </c>
      <c r="B49" s="25" t="s">
        <v>200</v>
      </c>
      <c r="C49">
        <v>3068</v>
      </c>
      <c r="D49">
        <v>8916490.52</v>
      </c>
      <c r="E49" s="27">
        <v>943500</v>
      </c>
      <c r="F49" s="28">
        <f t="shared" si="5"/>
        <v>28993.951155654475</v>
      </c>
      <c r="G49" s="29">
        <f t="shared" si="0"/>
        <v>0.0013417244794497818</v>
      </c>
      <c r="H49" s="30">
        <f t="shared" si="6"/>
        <v>9.450440402755696</v>
      </c>
      <c r="I49" s="30">
        <f t="shared" si="7"/>
        <v>-1686.0488443455251</v>
      </c>
      <c r="J49" s="30">
        <f t="shared" si="8"/>
        <v>0</v>
      </c>
      <c r="K49" s="30">
        <f t="shared" si="1"/>
        <v>0</v>
      </c>
      <c r="L49" s="36">
        <f t="shared" si="2"/>
        <v>109766.67448218106</v>
      </c>
      <c r="M49" s="37">
        <f t="shared" si="3"/>
        <v>0</v>
      </c>
      <c r="N49" s="38">
        <f t="shared" si="4"/>
        <v>109766.67448218106</v>
      </c>
      <c r="P49" s="35"/>
    </row>
    <row r="50" spans="1:16" s="14" customFormat="1" ht="12.75">
      <c r="A50" s="24" t="s">
        <v>486</v>
      </c>
      <c r="B50" s="25" t="s">
        <v>201</v>
      </c>
      <c r="C50">
        <v>2183</v>
      </c>
      <c r="D50">
        <v>6891103.92</v>
      </c>
      <c r="E50" s="27">
        <v>750100</v>
      </c>
      <c r="F50" s="28">
        <f t="shared" si="5"/>
        <v>20055.032472150382</v>
      </c>
      <c r="G50" s="29">
        <f t="shared" si="0"/>
        <v>0.0009280669564346944</v>
      </c>
      <c r="H50" s="30">
        <f t="shared" si="6"/>
        <v>9.186913638181576</v>
      </c>
      <c r="I50" s="30">
        <f t="shared" si="7"/>
        <v>-1774.9675278496202</v>
      </c>
      <c r="J50" s="30">
        <f t="shared" si="8"/>
        <v>0</v>
      </c>
      <c r="K50" s="30">
        <f t="shared" si="1"/>
        <v>0</v>
      </c>
      <c r="L50" s="36">
        <f t="shared" si="2"/>
        <v>75925.29246124442</v>
      </c>
      <c r="M50" s="37">
        <f t="shared" si="3"/>
        <v>0</v>
      </c>
      <c r="N50" s="38">
        <f t="shared" si="4"/>
        <v>75925.29246124442</v>
      </c>
      <c r="P50" s="35"/>
    </row>
    <row r="51" spans="1:16" s="14" customFormat="1" ht="12.75">
      <c r="A51" s="24" t="s">
        <v>490</v>
      </c>
      <c r="B51" s="25" t="s">
        <v>330</v>
      </c>
      <c r="C51">
        <v>3186</v>
      </c>
      <c r="D51">
        <v>3357584</v>
      </c>
      <c r="E51" s="27">
        <v>238700</v>
      </c>
      <c r="F51" s="28">
        <f t="shared" si="5"/>
        <v>44814.67374947633</v>
      </c>
      <c r="G51" s="29">
        <f t="shared" si="0"/>
        <v>0.002073844454156136</v>
      </c>
      <c r="H51" s="30">
        <f t="shared" si="6"/>
        <v>14.066124842899036</v>
      </c>
      <c r="I51" s="30">
        <f t="shared" si="7"/>
        <v>12954.67374947633</v>
      </c>
      <c r="J51" s="30">
        <f t="shared" si="8"/>
        <v>12954.67374947633</v>
      </c>
      <c r="K51" s="30">
        <f t="shared" si="1"/>
        <v>0.0015435373148668546</v>
      </c>
      <c r="L51" s="36">
        <f t="shared" si="2"/>
        <v>169661.5159167282</v>
      </c>
      <c r="M51" s="37">
        <f t="shared" si="3"/>
        <v>37743.40175912512</v>
      </c>
      <c r="N51" s="38">
        <f t="shared" si="4"/>
        <v>207404.91767585333</v>
      </c>
      <c r="P51" s="35"/>
    </row>
    <row r="52" spans="1:16" s="14" customFormat="1" ht="12.75">
      <c r="A52" s="24" t="s">
        <v>490</v>
      </c>
      <c r="B52" s="25" t="s">
        <v>331</v>
      </c>
      <c r="C52">
        <v>2989</v>
      </c>
      <c r="D52">
        <v>4030450.8899999997</v>
      </c>
      <c r="E52" s="27">
        <v>279050</v>
      </c>
      <c r="F52" s="28">
        <f t="shared" si="5"/>
        <v>43171.53811220211</v>
      </c>
      <c r="G52" s="29">
        <f t="shared" si="0"/>
        <v>0.001997806686976647</v>
      </c>
      <c r="H52" s="30">
        <f t="shared" si="6"/>
        <v>14.443472101773875</v>
      </c>
      <c r="I52" s="30">
        <f t="shared" si="7"/>
        <v>13281.538112202112</v>
      </c>
      <c r="J52" s="30">
        <f t="shared" si="8"/>
        <v>13281.538112202112</v>
      </c>
      <c r="K52" s="30">
        <f t="shared" si="1"/>
        <v>0.0015824828993349941</v>
      </c>
      <c r="L52" s="36">
        <f t="shared" si="2"/>
        <v>163440.85514309042</v>
      </c>
      <c r="M52" s="37">
        <f t="shared" si="3"/>
        <v>38695.720065373345</v>
      </c>
      <c r="N52" s="38">
        <f t="shared" si="4"/>
        <v>202136.57520846376</v>
      </c>
      <c r="P52" s="35"/>
    </row>
    <row r="53" spans="1:16" s="14" customFormat="1" ht="12.75">
      <c r="A53" s="24" t="s">
        <v>489</v>
      </c>
      <c r="B53" s="25" t="s">
        <v>312</v>
      </c>
      <c r="C53">
        <v>110</v>
      </c>
      <c r="D53">
        <v>318949</v>
      </c>
      <c r="E53" s="27">
        <v>90000</v>
      </c>
      <c r="F53" s="28">
        <f t="shared" si="5"/>
        <v>389.82655555555556</v>
      </c>
      <c r="G53" s="29">
        <f t="shared" si="0"/>
        <v>1.80396190060655E-05</v>
      </c>
      <c r="H53" s="30">
        <f t="shared" si="6"/>
        <v>3.543877777777778</v>
      </c>
      <c r="I53" s="30">
        <f t="shared" si="7"/>
        <v>-710.1734444444444</v>
      </c>
      <c r="J53" s="30">
        <f t="shared" si="8"/>
        <v>0</v>
      </c>
      <c r="K53" s="30">
        <f t="shared" si="1"/>
        <v>0</v>
      </c>
      <c r="L53" s="36">
        <f t="shared" si="2"/>
        <v>1475.8238502388979</v>
      </c>
      <c r="M53" s="37">
        <f t="shared" si="3"/>
        <v>0</v>
      </c>
      <c r="N53" s="38">
        <f t="shared" si="4"/>
        <v>1475.8238502388979</v>
      </c>
      <c r="P53" s="35"/>
    </row>
    <row r="54" spans="1:16" s="14" customFormat="1" ht="12.75">
      <c r="A54" s="24" t="s">
        <v>488</v>
      </c>
      <c r="B54" s="25" t="s">
        <v>254</v>
      </c>
      <c r="C54">
        <v>1312</v>
      </c>
      <c r="D54">
        <v>1161276.4100000001</v>
      </c>
      <c r="E54" s="27">
        <v>66700</v>
      </c>
      <c r="F54" s="28">
        <f t="shared" si="5"/>
        <v>22842.498499550227</v>
      </c>
      <c r="G54" s="29">
        <f t="shared" si="0"/>
        <v>0.0010570597723678764</v>
      </c>
      <c r="H54" s="30">
        <f t="shared" si="6"/>
        <v>17.410440929535234</v>
      </c>
      <c r="I54" s="30">
        <f t="shared" si="7"/>
        <v>9722.498499550227</v>
      </c>
      <c r="J54" s="30">
        <f t="shared" si="8"/>
        <v>9722.498499550227</v>
      </c>
      <c r="K54" s="30">
        <f t="shared" si="1"/>
        <v>0.0011584266433880216</v>
      </c>
      <c r="L54" s="36">
        <f t="shared" si="2"/>
        <v>86478.21346249491</v>
      </c>
      <c r="M54" s="37">
        <f t="shared" si="3"/>
        <v>28326.46920080478</v>
      </c>
      <c r="N54" s="38">
        <f t="shared" si="4"/>
        <v>114804.6826632997</v>
      </c>
      <c r="P54" s="35"/>
    </row>
    <row r="55" spans="1:16" s="14" customFormat="1" ht="12.75">
      <c r="A55" s="24" t="s">
        <v>488</v>
      </c>
      <c r="B55" s="25" t="s">
        <v>255</v>
      </c>
      <c r="C55">
        <v>1464</v>
      </c>
      <c r="D55">
        <v>1645703.36</v>
      </c>
      <c r="E55" s="27">
        <v>113850</v>
      </c>
      <c r="F55" s="28">
        <f t="shared" si="5"/>
        <v>21162.1407030303</v>
      </c>
      <c r="G55" s="29">
        <f t="shared" si="0"/>
        <v>0.0009792995120390462</v>
      </c>
      <c r="H55" s="30">
        <f t="shared" si="6"/>
        <v>14.455014141414143</v>
      </c>
      <c r="I55" s="30">
        <f t="shared" si="7"/>
        <v>6522.140703030305</v>
      </c>
      <c r="J55" s="30">
        <f t="shared" si="8"/>
        <v>6522.140703030305</v>
      </c>
      <c r="K55" s="30">
        <f t="shared" si="1"/>
        <v>0.0007771069918566004</v>
      </c>
      <c r="L55" s="36">
        <f t="shared" si="2"/>
        <v>80116.63527420351</v>
      </c>
      <c r="M55" s="37">
        <f t="shared" si="3"/>
        <v>19002.23669422524</v>
      </c>
      <c r="N55" s="38">
        <f t="shared" si="4"/>
        <v>99118.87196842875</v>
      </c>
      <c r="P55" s="35"/>
    </row>
    <row r="56" spans="1:16" s="14" customFormat="1" ht="12.75">
      <c r="A56" s="24" t="s">
        <v>486</v>
      </c>
      <c r="B56" s="25" t="s">
        <v>202</v>
      </c>
      <c r="C56">
        <v>786</v>
      </c>
      <c r="D56">
        <v>2216506</v>
      </c>
      <c r="E56" s="27">
        <v>198550</v>
      </c>
      <c r="F56" s="28">
        <f t="shared" si="5"/>
        <v>8774.483585998489</v>
      </c>
      <c r="G56" s="29">
        <f t="shared" si="0"/>
        <v>0.00040604812219836026</v>
      </c>
      <c r="H56" s="30">
        <f t="shared" si="6"/>
        <v>11.163465122135483</v>
      </c>
      <c r="I56" s="30">
        <f t="shared" si="7"/>
        <v>914.4835859984893</v>
      </c>
      <c r="J56" s="30">
        <f t="shared" si="8"/>
        <v>914.4835859984893</v>
      </c>
      <c r="K56" s="30">
        <f t="shared" si="1"/>
        <v>0.0001089598677758272</v>
      </c>
      <c r="L56" s="36">
        <f t="shared" si="2"/>
        <v>33218.85583523519</v>
      </c>
      <c r="M56" s="37">
        <f t="shared" si="3"/>
        <v>2664.345089343656</v>
      </c>
      <c r="N56" s="38">
        <f t="shared" si="4"/>
        <v>35883.20092457884</v>
      </c>
      <c r="P56" s="35"/>
    </row>
    <row r="57" spans="1:16" s="14" customFormat="1" ht="12.75">
      <c r="A57" s="24" t="s">
        <v>488</v>
      </c>
      <c r="B57" s="25" t="s">
        <v>256</v>
      </c>
      <c r="C57">
        <v>9134</v>
      </c>
      <c r="D57">
        <v>15676848.899999999</v>
      </c>
      <c r="E57" s="27">
        <v>732700</v>
      </c>
      <c r="F57" s="28">
        <f t="shared" si="5"/>
        <v>195431.06026013373</v>
      </c>
      <c r="G57" s="29">
        <f t="shared" si="0"/>
        <v>0.009043770412254043</v>
      </c>
      <c r="H57" s="30">
        <f t="shared" si="6"/>
        <v>21.395999590555476</v>
      </c>
      <c r="I57" s="30">
        <f t="shared" si="7"/>
        <v>104091.06026013372</v>
      </c>
      <c r="J57" s="30">
        <f t="shared" si="8"/>
        <v>104091.06026013372</v>
      </c>
      <c r="K57" s="30">
        <f t="shared" si="1"/>
        <v>0.012402352908506515</v>
      </c>
      <c r="L57" s="36">
        <f t="shared" si="2"/>
        <v>739872.170581967</v>
      </c>
      <c r="M57" s="37">
        <f t="shared" si="3"/>
        <v>303268.98097996047</v>
      </c>
      <c r="N57" s="38">
        <f t="shared" si="4"/>
        <v>1043141.1515619275</v>
      </c>
      <c r="P57" s="35"/>
    </row>
    <row r="58" spans="1:16" s="14" customFormat="1" ht="12.75">
      <c r="A58" s="39" t="s">
        <v>480</v>
      </c>
      <c r="B58" s="25" t="s">
        <v>18</v>
      </c>
      <c r="C58">
        <v>578</v>
      </c>
      <c r="D58">
        <v>574037.3</v>
      </c>
      <c r="E58" s="27">
        <v>35950</v>
      </c>
      <c r="F58" s="28">
        <f t="shared" si="5"/>
        <v>9229.306242002782</v>
      </c>
      <c r="G58" s="29">
        <f t="shared" si="0"/>
        <v>0.00042709550163599566</v>
      </c>
      <c r="H58" s="30">
        <f t="shared" si="6"/>
        <v>15.967657858136302</v>
      </c>
      <c r="I58" s="30">
        <f t="shared" si="7"/>
        <v>3449.3062420027827</v>
      </c>
      <c r="J58" s="30">
        <f t="shared" si="8"/>
        <v>3449.3062420027827</v>
      </c>
      <c r="K58" s="30">
        <f t="shared" si="1"/>
        <v>0.0004109816270093004</v>
      </c>
      <c r="L58" s="36">
        <f t="shared" si="2"/>
        <v>34940.74500310764</v>
      </c>
      <c r="M58" s="37">
        <f t="shared" si="3"/>
        <v>10049.543029783497</v>
      </c>
      <c r="N58" s="38">
        <f t="shared" si="4"/>
        <v>44990.288032891134</v>
      </c>
      <c r="P58" s="35"/>
    </row>
    <row r="59" spans="1:16" s="14" customFormat="1" ht="12.75">
      <c r="A59" s="24" t="s">
        <v>481</v>
      </c>
      <c r="B59" s="25" t="s">
        <v>74</v>
      </c>
      <c r="C59">
        <v>5237</v>
      </c>
      <c r="D59">
        <v>14795291.762</v>
      </c>
      <c r="E59" s="27">
        <v>1062850</v>
      </c>
      <c r="F59" s="28">
        <f t="shared" si="5"/>
        <v>72901.10830088347</v>
      </c>
      <c r="G59" s="29">
        <f t="shared" si="0"/>
        <v>0.0033735726828400636</v>
      </c>
      <c r="H59" s="30">
        <f t="shared" si="6"/>
        <v>13.920394940019758</v>
      </c>
      <c r="I59" s="30">
        <f t="shared" si="7"/>
        <v>20531.108300883472</v>
      </c>
      <c r="J59" s="30">
        <f t="shared" si="8"/>
        <v>20531.108300883472</v>
      </c>
      <c r="K59" s="30">
        <f t="shared" si="1"/>
        <v>0.0024462624370812347</v>
      </c>
      <c r="L59" s="36">
        <f t="shared" si="2"/>
        <v>275992.4710258991</v>
      </c>
      <c r="M59" s="37">
        <f t="shared" si="3"/>
        <v>59817.32030817666</v>
      </c>
      <c r="N59" s="38">
        <f t="shared" si="4"/>
        <v>335809.7913340758</v>
      </c>
      <c r="P59" s="35"/>
    </row>
    <row r="60" spans="1:16" s="14" customFormat="1" ht="12.75">
      <c r="A60" s="24" t="s">
        <v>491</v>
      </c>
      <c r="B60" s="25" t="s">
        <v>341</v>
      </c>
      <c r="C60">
        <v>65</v>
      </c>
      <c r="D60">
        <v>314386.08</v>
      </c>
      <c r="E60" s="27">
        <v>13450</v>
      </c>
      <c r="F60" s="28">
        <f t="shared" si="5"/>
        <v>1519.3379330855018</v>
      </c>
      <c r="G60" s="29">
        <f t="shared" si="0"/>
        <v>7.030890293059945E-05</v>
      </c>
      <c r="H60" s="30">
        <f t="shared" si="6"/>
        <v>23.374429739776954</v>
      </c>
      <c r="I60" s="30">
        <f t="shared" si="7"/>
        <v>869.337933085502</v>
      </c>
      <c r="J60" s="30">
        <f t="shared" si="8"/>
        <v>869.337933085502</v>
      </c>
      <c r="K60" s="30">
        <f t="shared" si="1"/>
        <v>0.0001035808052673607</v>
      </c>
      <c r="L60" s="36">
        <f t="shared" si="2"/>
        <v>5751.981557605046</v>
      </c>
      <c r="M60" s="37">
        <f t="shared" si="3"/>
        <v>2532.8133697091284</v>
      </c>
      <c r="N60" s="38">
        <f t="shared" si="4"/>
        <v>8284.794927314175</v>
      </c>
      <c r="P60" s="35"/>
    </row>
    <row r="61" spans="1:16" s="14" customFormat="1" ht="12.75">
      <c r="A61" s="24" t="s">
        <v>486</v>
      </c>
      <c r="B61" s="25" t="s">
        <v>203</v>
      </c>
      <c r="C61">
        <v>2659</v>
      </c>
      <c r="D61">
        <v>6522493</v>
      </c>
      <c r="E61" s="27">
        <v>1031550</v>
      </c>
      <c r="F61" s="28">
        <f t="shared" si="5"/>
        <v>16812.863057534778</v>
      </c>
      <c r="G61" s="29">
        <f t="shared" si="0"/>
        <v>0.0007780322803479633</v>
      </c>
      <c r="H61" s="30">
        <f t="shared" si="6"/>
        <v>6.323002278125151</v>
      </c>
      <c r="I61" s="30">
        <f t="shared" si="7"/>
        <v>-9777.136942465224</v>
      </c>
      <c r="J61" s="30">
        <f t="shared" si="8"/>
        <v>0</v>
      </c>
      <c r="K61" s="30">
        <f t="shared" si="1"/>
        <v>0</v>
      </c>
      <c r="L61" s="36">
        <f t="shared" si="2"/>
        <v>63650.93382555397</v>
      </c>
      <c r="M61" s="37">
        <f t="shared" si="3"/>
        <v>0</v>
      </c>
      <c r="N61" s="38">
        <f t="shared" si="4"/>
        <v>63650.93382555397</v>
      </c>
      <c r="P61" s="35"/>
    </row>
    <row r="62" spans="1:16" s="14" customFormat="1" ht="12.75">
      <c r="A62" s="24" t="s">
        <v>483</v>
      </c>
      <c r="B62" s="25" t="s">
        <v>121</v>
      </c>
      <c r="C62">
        <v>813</v>
      </c>
      <c r="D62">
        <v>2431254.05</v>
      </c>
      <c r="E62" s="27">
        <v>361200</v>
      </c>
      <c r="F62" s="28">
        <f t="shared" si="5"/>
        <v>5472.340926495016</v>
      </c>
      <c r="G62" s="29">
        <f t="shared" si="0"/>
        <v>0.00025323812341255646</v>
      </c>
      <c r="H62" s="30">
        <f t="shared" si="6"/>
        <v>6.7310466500553705</v>
      </c>
      <c r="I62" s="30">
        <f t="shared" si="7"/>
        <v>-2657.6590735049836</v>
      </c>
      <c r="J62" s="30">
        <f t="shared" si="8"/>
        <v>0</v>
      </c>
      <c r="K62" s="30">
        <f t="shared" si="1"/>
        <v>0</v>
      </c>
      <c r="L62" s="36">
        <f t="shared" si="2"/>
        <v>20717.44764655676</v>
      </c>
      <c r="M62" s="37">
        <f t="shared" si="3"/>
        <v>0</v>
      </c>
      <c r="N62" s="38">
        <f t="shared" si="4"/>
        <v>20717.44764655676</v>
      </c>
      <c r="P62" s="35"/>
    </row>
    <row r="63" spans="1:16" s="14" customFormat="1" ht="12.75">
      <c r="A63" s="24" t="s">
        <v>492</v>
      </c>
      <c r="B63" s="25" t="s">
        <v>371</v>
      </c>
      <c r="C63">
        <v>1138</v>
      </c>
      <c r="D63">
        <v>1187598.76</v>
      </c>
      <c r="E63" s="27">
        <v>72950</v>
      </c>
      <c r="F63" s="28">
        <f t="shared" si="5"/>
        <v>18526.21506346813</v>
      </c>
      <c r="G63" s="29">
        <f t="shared" si="0"/>
        <v>0.000857319381161984</v>
      </c>
      <c r="H63" s="30">
        <f t="shared" si="6"/>
        <v>16.279626593557232</v>
      </c>
      <c r="I63" s="30">
        <f t="shared" si="7"/>
        <v>7146.21506346813</v>
      </c>
      <c r="J63" s="30">
        <f t="shared" si="8"/>
        <v>7146.21506346813</v>
      </c>
      <c r="K63" s="30">
        <f t="shared" si="1"/>
        <v>0.0008514648708133274</v>
      </c>
      <c r="L63" s="36">
        <f t="shared" si="2"/>
        <v>70137.42305563604</v>
      </c>
      <c r="M63" s="37">
        <f t="shared" si="3"/>
        <v>20820.47540629825</v>
      </c>
      <c r="N63" s="38">
        <f t="shared" si="4"/>
        <v>90957.8984619343</v>
      </c>
      <c r="P63" s="35"/>
    </row>
    <row r="64" spans="1:16" s="14" customFormat="1" ht="12.75">
      <c r="A64" s="24" t="s">
        <v>483</v>
      </c>
      <c r="B64" s="25" t="s">
        <v>122</v>
      </c>
      <c r="C64">
        <v>909</v>
      </c>
      <c r="D64">
        <v>2490890.58</v>
      </c>
      <c r="E64" s="27">
        <v>448150</v>
      </c>
      <c r="F64" s="28">
        <f t="shared" si="5"/>
        <v>5052.369825326342</v>
      </c>
      <c r="G64" s="29">
        <f t="shared" si="0"/>
        <v>0.00023380353500222182</v>
      </c>
      <c r="H64" s="30">
        <f t="shared" si="6"/>
        <v>5.558162624121388</v>
      </c>
      <c r="I64" s="30">
        <f t="shared" si="7"/>
        <v>-4037.6301746736585</v>
      </c>
      <c r="J64" s="30">
        <f t="shared" si="8"/>
        <v>0</v>
      </c>
      <c r="K64" s="30">
        <f t="shared" si="1"/>
        <v>0</v>
      </c>
      <c r="L64" s="36">
        <f t="shared" si="2"/>
        <v>19127.501146805047</v>
      </c>
      <c r="M64" s="37">
        <f t="shared" si="3"/>
        <v>0</v>
      </c>
      <c r="N64" s="38">
        <f t="shared" si="4"/>
        <v>19127.501146805047</v>
      </c>
      <c r="P64" s="35"/>
    </row>
    <row r="65" spans="1:16" s="14" customFormat="1" ht="14.25">
      <c r="A65" s="24" t="s">
        <v>487</v>
      </c>
      <c r="B65" s="25" t="s">
        <v>218</v>
      </c>
      <c r="C65">
        <v>1630</v>
      </c>
      <c r="D65" s="102">
        <v>3049042</v>
      </c>
      <c r="E65" s="27">
        <v>189300</v>
      </c>
      <c r="F65" s="28">
        <f t="shared" si="5"/>
        <v>26254.297200211306</v>
      </c>
      <c r="G65" s="29">
        <f t="shared" si="0"/>
        <v>0.001214944215611107</v>
      </c>
      <c r="H65" s="30">
        <f t="shared" si="6"/>
        <v>16.10693079767565</v>
      </c>
      <c r="I65" s="30">
        <f t="shared" si="7"/>
        <v>9954.297200211307</v>
      </c>
      <c r="J65" s="30">
        <f t="shared" si="8"/>
        <v>9954.297200211307</v>
      </c>
      <c r="K65" s="30">
        <f t="shared" si="1"/>
        <v>0.0011860452427388923</v>
      </c>
      <c r="L65" s="36">
        <f t="shared" si="2"/>
        <v>99394.76268904476</v>
      </c>
      <c r="M65" s="37">
        <f t="shared" si="3"/>
        <v>29001.81399570152</v>
      </c>
      <c r="N65" s="38">
        <f t="shared" si="4"/>
        <v>128396.57668474628</v>
      </c>
      <c r="P65" s="35"/>
    </row>
    <row r="66" spans="1:16" s="14" customFormat="1" ht="12.75">
      <c r="A66" s="24" t="s">
        <v>489</v>
      </c>
      <c r="B66" s="25" t="s">
        <v>313</v>
      </c>
      <c r="C66">
        <v>1161</v>
      </c>
      <c r="D66">
        <v>1147960.77</v>
      </c>
      <c r="E66" s="27">
        <v>53450</v>
      </c>
      <c r="F66" s="28">
        <f t="shared" si="5"/>
        <v>24935.12542507016</v>
      </c>
      <c r="G66" s="29">
        <f t="shared" si="0"/>
        <v>0.0011538982045378313</v>
      </c>
      <c r="H66" s="30">
        <f t="shared" si="6"/>
        <v>21.477282881197382</v>
      </c>
      <c r="I66" s="30">
        <f t="shared" si="7"/>
        <v>13325.12542507016</v>
      </c>
      <c r="J66" s="30">
        <f t="shared" si="8"/>
        <v>13325.12542507016</v>
      </c>
      <c r="K66" s="30">
        <f t="shared" si="1"/>
        <v>0.0015876762870781112</v>
      </c>
      <c r="L66" s="36">
        <f t="shared" si="2"/>
        <v>94400.57965925927</v>
      </c>
      <c r="M66" s="37">
        <f t="shared" si="3"/>
        <v>38822.71156612387</v>
      </c>
      <c r="N66" s="38">
        <f t="shared" si="4"/>
        <v>133223.29122538315</v>
      </c>
      <c r="P66" s="35"/>
    </row>
    <row r="67" spans="1:16" s="14" customFormat="1" ht="12.75">
      <c r="A67" s="24" t="s">
        <v>481</v>
      </c>
      <c r="B67" s="25" t="s">
        <v>75</v>
      </c>
      <c r="C67">
        <v>20814</v>
      </c>
      <c r="D67">
        <v>40281375</v>
      </c>
      <c r="E67" s="27">
        <v>2319900</v>
      </c>
      <c r="F67" s="28">
        <f t="shared" si="5"/>
        <v>361402.01700504334</v>
      </c>
      <c r="G67" s="29">
        <f t="shared" si="0"/>
        <v>0.016724244672103827</v>
      </c>
      <c r="H67" s="30">
        <f t="shared" si="6"/>
        <v>17.36341006077848</v>
      </c>
      <c r="I67" s="30">
        <f t="shared" si="7"/>
        <v>153262.0170050433</v>
      </c>
      <c r="J67" s="30">
        <f t="shared" si="8"/>
        <v>153262.0170050433</v>
      </c>
      <c r="K67" s="30">
        <f t="shared" si="1"/>
        <v>0.01826102662049714</v>
      </c>
      <c r="L67" s="36">
        <f t="shared" si="2"/>
        <v>1368212.8849851403</v>
      </c>
      <c r="M67" s="37">
        <f t="shared" si="3"/>
        <v>446528.4108346649</v>
      </c>
      <c r="N67" s="38">
        <f t="shared" si="4"/>
        <v>1814741.2958198052</v>
      </c>
      <c r="P67" s="35"/>
    </row>
    <row r="68" spans="1:16" s="14" customFormat="1" ht="14.25">
      <c r="A68" s="24" t="s">
        <v>487</v>
      </c>
      <c r="B68" s="25" t="s">
        <v>219</v>
      </c>
      <c r="C68">
        <v>2029</v>
      </c>
      <c r="D68" s="102">
        <v>2327139.47</v>
      </c>
      <c r="E68" s="27">
        <v>128050</v>
      </c>
      <c r="F68" s="28">
        <f t="shared" si="5"/>
        <v>36874.39269527528</v>
      </c>
      <c r="G68" s="29">
        <f t="shared" si="0"/>
        <v>0.0017063998997061932</v>
      </c>
      <c r="H68" s="30">
        <f t="shared" si="6"/>
        <v>18.173678016399844</v>
      </c>
      <c r="I68" s="30">
        <f t="shared" si="7"/>
        <v>16584.392695275284</v>
      </c>
      <c r="J68" s="30">
        <f t="shared" si="8"/>
        <v>16584.392695275284</v>
      </c>
      <c r="K68" s="30">
        <f t="shared" si="1"/>
        <v>0.0019760149475472103</v>
      </c>
      <c r="L68" s="36">
        <f t="shared" si="2"/>
        <v>139600.82356422907</v>
      </c>
      <c r="M68" s="37">
        <f t="shared" si="3"/>
        <v>48318.5766414363</v>
      </c>
      <c r="N68" s="38">
        <f t="shared" si="4"/>
        <v>187919.40020566538</v>
      </c>
      <c r="P68" s="35"/>
    </row>
    <row r="69" spans="1:16" s="14" customFormat="1" ht="12.75">
      <c r="A69" s="24" t="s">
        <v>483</v>
      </c>
      <c r="B69" s="25" t="s">
        <v>123</v>
      </c>
      <c r="C69">
        <v>4933</v>
      </c>
      <c r="D69">
        <v>6998446.41</v>
      </c>
      <c r="E69" s="27">
        <v>440750</v>
      </c>
      <c r="F69" s="28">
        <f t="shared" si="5"/>
        <v>78328.61291101531</v>
      </c>
      <c r="G69" s="29">
        <f t="shared" si="0"/>
        <v>0.003624735960264577</v>
      </c>
      <c r="H69" s="30">
        <f t="shared" si="6"/>
        <v>15.878494407260352</v>
      </c>
      <c r="I69" s="30">
        <f t="shared" si="7"/>
        <v>28998.612911015312</v>
      </c>
      <c r="J69" s="30">
        <f t="shared" si="8"/>
        <v>28998.612911015312</v>
      </c>
      <c r="K69" s="30">
        <f t="shared" si="1"/>
        <v>0.0034551577270976234</v>
      </c>
      <c r="L69" s="36">
        <f t="shared" si="2"/>
        <v>296540.17522090644</v>
      </c>
      <c r="M69" s="37">
        <f t="shared" si="3"/>
        <v>84487.36870753286</v>
      </c>
      <c r="N69" s="38">
        <f t="shared" si="4"/>
        <v>381027.5439284393</v>
      </c>
      <c r="P69" s="35"/>
    </row>
    <row r="70" spans="1:16" s="14" customFormat="1" ht="12.75">
      <c r="A70" s="24" t="s">
        <v>488</v>
      </c>
      <c r="B70" s="25" t="s">
        <v>257</v>
      </c>
      <c r="C70">
        <v>413</v>
      </c>
      <c r="D70">
        <v>607070.95</v>
      </c>
      <c r="E70" s="27">
        <v>37150</v>
      </c>
      <c r="F70" s="28">
        <f t="shared" si="5"/>
        <v>6748.864127860027</v>
      </c>
      <c r="G70" s="29">
        <f t="shared" si="0"/>
        <v>0.0003123105285036099</v>
      </c>
      <c r="H70" s="30">
        <f t="shared" si="6"/>
        <v>16.34107537012113</v>
      </c>
      <c r="I70" s="30">
        <f t="shared" si="7"/>
        <v>2618.864127860026</v>
      </c>
      <c r="J70" s="30">
        <f t="shared" si="8"/>
        <v>2618.864127860026</v>
      </c>
      <c r="K70" s="30">
        <f t="shared" si="1"/>
        <v>0.0003120352223522106</v>
      </c>
      <c r="L70" s="36">
        <f t="shared" si="2"/>
        <v>25550.169684369062</v>
      </c>
      <c r="M70" s="37">
        <f t="shared" si="3"/>
        <v>7630.0525078354385</v>
      </c>
      <c r="N70" s="38">
        <f aca="true" t="shared" si="9" ref="N70:N133">L70+M70</f>
        <v>33180.2221922045</v>
      </c>
      <c r="P70" s="35"/>
    </row>
    <row r="71" spans="1:16" s="14" customFormat="1" ht="12.75">
      <c r="A71" s="24" t="s">
        <v>492</v>
      </c>
      <c r="B71" s="25" t="s">
        <v>372</v>
      </c>
      <c r="C71">
        <v>1192</v>
      </c>
      <c r="D71">
        <v>1688265.57</v>
      </c>
      <c r="E71" s="27">
        <v>96300</v>
      </c>
      <c r="F71" s="28">
        <f t="shared" si="5"/>
        <v>20897.32668161994</v>
      </c>
      <c r="G71" s="29">
        <f aca="true" t="shared" si="10" ref="G71:G134">F71/$F$498</f>
        <v>0.000967044974769519</v>
      </c>
      <c r="H71" s="30">
        <f t="shared" si="6"/>
        <v>17.53131433021807</v>
      </c>
      <c r="I71" s="30">
        <f t="shared" si="7"/>
        <v>8977.32668161994</v>
      </c>
      <c r="J71" s="30">
        <f t="shared" si="8"/>
        <v>8977.32668161994</v>
      </c>
      <c r="K71" s="30">
        <f aca="true" t="shared" si="11" ref="K71:K134">J71/$J$498</f>
        <v>0.0010696401151275886</v>
      </c>
      <c r="L71" s="36">
        <f aca="true" t="shared" si="12" ref="L71:L134">$B$505*G71</f>
        <v>79114.08980082467</v>
      </c>
      <c r="M71" s="37">
        <f aca="true" t="shared" si="13" ref="M71:M134">$G$505*K71</f>
        <v>26155.41342220152</v>
      </c>
      <c r="N71" s="38">
        <f t="shared" si="9"/>
        <v>105269.5032230262</v>
      </c>
      <c r="P71" s="35"/>
    </row>
    <row r="72" spans="1:16" s="14" customFormat="1" ht="12.75">
      <c r="A72" s="24" t="s">
        <v>494</v>
      </c>
      <c r="B72" s="25" t="s">
        <v>440</v>
      </c>
      <c r="C72">
        <v>8279</v>
      </c>
      <c r="D72">
        <v>10498000</v>
      </c>
      <c r="E72" s="27">
        <v>821300</v>
      </c>
      <c r="F72" s="28">
        <f aca="true" t="shared" si="14" ref="F72:F135">(C72*D72)/E72</f>
        <v>105823.62352368196</v>
      </c>
      <c r="G72" s="29">
        <f t="shared" si="10"/>
        <v>0.0048970954466863465</v>
      </c>
      <c r="H72" s="30">
        <f aca="true" t="shared" si="15" ref="H72:H135">D72/E72</f>
        <v>12.782174601241934</v>
      </c>
      <c r="I72" s="30">
        <f aca="true" t="shared" si="16" ref="I72:I135">(H72-10)*C72</f>
        <v>23033.62352368197</v>
      </c>
      <c r="J72" s="30">
        <f aca="true" t="shared" si="17" ref="J72:J135">IF(I72&gt;0,I72,0)</f>
        <v>23033.62352368197</v>
      </c>
      <c r="K72" s="30">
        <f t="shared" si="11"/>
        <v>0.002744434795730403</v>
      </c>
      <c r="L72" s="36">
        <f t="shared" si="12"/>
        <v>400632.0895516688</v>
      </c>
      <c r="M72" s="37">
        <f t="shared" si="13"/>
        <v>67108.39064225036</v>
      </c>
      <c r="N72" s="38">
        <f t="shared" si="9"/>
        <v>467740.48019391915</v>
      </c>
      <c r="P72" s="35"/>
    </row>
    <row r="73" spans="1:16" s="14" customFormat="1" ht="14.25">
      <c r="A73" s="24" t="s">
        <v>487</v>
      </c>
      <c r="B73" s="25" t="s">
        <v>220</v>
      </c>
      <c r="C73">
        <v>146</v>
      </c>
      <c r="D73" s="102">
        <v>331188</v>
      </c>
      <c r="E73" s="27">
        <v>34750</v>
      </c>
      <c r="F73" s="28">
        <f t="shared" si="14"/>
        <v>1391.4661294964028</v>
      </c>
      <c r="G73" s="29">
        <f t="shared" si="10"/>
        <v>6.439150560224571E-05</v>
      </c>
      <c r="H73" s="30">
        <f t="shared" si="15"/>
        <v>9.530589928057553</v>
      </c>
      <c r="I73" s="30">
        <f t="shared" si="16"/>
        <v>-68.5338705035972</v>
      </c>
      <c r="J73" s="30">
        <f t="shared" si="17"/>
        <v>0</v>
      </c>
      <c r="K73" s="30">
        <f t="shared" si="11"/>
        <v>0</v>
      </c>
      <c r="L73" s="36">
        <f t="shared" si="12"/>
        <v>5267.878422966334</v>
      </c>
      <c r="M73" s="37">
        <f t="shared" si="13"/>
        <v>0</v>
      </c>
      <c r="N73" s="38">
        <f t="shared" si="9"/>
        <v>5267.878422966334</v>
      </c>
      <c r="P73" s="35"/>
    </row>
    <row r="74" spans="1:16" s="14" customFormat="1" ht="12.75">
      <c r="A74" s="24" t="s">
        <v>493</v>
      </c>
      <c r="B74" s="25" t="s">
        <v>400</v>
      </c>
      <c r="C74">
        <v>2939</v>
      </c>
      <c r="D74">
        <v>3746917.35</v>
      </c>
      <c r="E74" s="27">
        <v>165200</v>
      </c>
      <c r="F74" s="28">
        <f t="shared" si="14"/>
        <v>66659.74631749395</v>
      </c>
      <c r="G74" s="29">
        <f t="shared" si="10"/>
        <v>0.0030847473305014327</v>
      </c>
      <c r="H74" s="30">
        <f t="shared" si="15"/>
        <v>22.68109776029056</v>
      </c>
      <c r="I74" s="30">
        <f t="shared" si="16"/>
        <v>37269.746317493955</v>
      </c>
      <c r="J74" s="30">
        <f t="shared" si="17"/>
        <v>37269.746317493955</v>
      </c>
      <c r="K74" s="30">
        <f t="shared" si="11"/>
        <v>0.004440655571044304</v>
      </c>
      <c r="L74" s="36">
        <f t="shared" si="12"/>
        <v>252363.62701363457</v>
      </c>
      <c r="M74" s="37">
        <f t="shared" si="13"/>
        <v>108585.29021456146</v>
      </c>
      <c r="N74" s="38">
        <f t="shared" si="9"/>
        <v>360948.91722819605</v>
      </c>
      <c r="P74" s="35"/>
    </row>
    <row r="75" spans="1:16" s="14" customFormat="1" ht="12.75">
      <c r="A75" s="24" t="s">
        <v>491</v>
      </c>
      <c r="B75" s="25" t="s">
        <v>342</v>
      </c>
      <c r="C75">
        <v>433</v>
      </c>
      <c r="D75">
        <v>398861.52</v>
      </c>
      <c r="E75" s="27">
        <v>24900</v>
      </c>
      <c r="F75" s="28">
        <f t="shared" si="14"/>
        <v>6936.025628915662</v>
      </c>
      <c r="G75" s="29">
        <f t="shared" si="10"/>
        <v>0.00032097161668123616</v>
      </c>
      <c r="H75" s="30">
        <f t="shared" si="15"/>
        <v>16.018534939759036</v>
      </c>
      <c r="I75" s="30">
        <f t="shared" si="16"/>
        <v>2606.0256289156623</v>
      </c>
      <c r="J75" s="30">
        <f t="shared" si="17"/>
        <v>2606.0256289156623</v>
      </c>
      <c r="K75" s="30">
        <f t="shared" si="11"/>
        <v>0.00031050552715719993</v>
      </c>
      <c r="L75" s="36">
        <f t="shared" si="12"/>
        <v>26258.73456577067</v>
      </c>
      <c r="M75" s="37">
        <f t="shared" si="13"/>
        <v>7592.647581010414</v>
      </c>
      <c r="N75" s="38">
        <f t="shared" si="9"/>
        <v>33851.382146781085</v>
      </c>
      <c r="P75" s="35"/>
    </row>
    <row r="76" spans="1:16" s="14" customFormat="1" ht="12.75">
      <c r="A76" s="24" t="s">
        <v>485</v>
      </c>
      <c r="B76" s="25" t="s">
        <v>184</v>
      </c>
      <c r="C76">
        <v>4707</v>
      </c>
      <c r="D76">
        <v>18307514.8</v>
      </c>
      <c r="E76" s="27">
        <v>1295000</v>
      </c>
      <c r="F76" s="28">
        <f t="shared" si="14"/>
        <v>66543.22174795368</v>
      </c>
      <c r="G76" s="29">
        <f t="shared" si="10"/>
        <v>0.0030793550379308136</v>
      </c>
      <c r="H76" s="30">
        <f t="shared" si="15"/>
        <v>14.137077065637067</v>
      </c>
      <c r="I76" s="30">
        <f t="shared" si="16"/>
        <v>19473.221747953674</v>
      </c>
      <c r="J76" s="30">
        <f t="shared" si="17"/>
        <v>19473.221747953674</v>
      </c>
      <c r="K76" s="30">
        <f t="shared" si="11"/>
        <v>0.0023202162393212164</v>
      </c>
      <c r="L76" s="36">
        <f t="shared" si="12"/>
        <v>251922.48277547135</v>
      </c>
      <c r="M76" s="37">
        <f t="shared" si="13"/>
        <v>56735.1711197867</v>
      </c>
      <c r="N76" s="38">
        <f t="shared" si="9"/>
        <v>308657.65389525803</v>
      </c>
      <c r="P76" s="35"/>
    </row>
    <row r="77" spans="1:16" s="14" customFormat="1" ht="12.75">
      <c r="A77" s="24" t="s">
        <v>491</v>
      </c>
      <c r="B77" s="25" t="s">
        <v>343</v>
      </c>
      <c r="C77">
        <v>2231</v>
      </c>
      <c r="D77">
        <v>1606242.96</v>
      </c>
      <c r="E77" s="27">
        <v>119700</v>
      </c>
      <c r="F77" s="28">
        <f t="shared" si="14"/>
        <v>29937.57764210526</v>
      </c>
      <c r="G77" s="29">
        <f t="shared" si="10"/>
        <v>0.0013853917516173867</v>
      </c>
      <c r="H77" s="30">
        <f t="shared" si="15"/>
        <v>13.418905263157894</v>
      </c>
      <c r="I77" s="30">
        <f t="shared" si="16"/>
        <v>7627.577642105262</v>
      </c>
      <c r="J77" s="30">
        <f t="shared" si="17"/>
        <v>7627.577642105262</v>
      </c>
      <c r="K77" s="30">
        <f t="shared" si="11"/>
        <v>0.0009088187738505983</v>
      </c>
      <c r="L77" s="36">
        <f t="shared" si="12"/>
        <v>113339.10035870073</v>
      </c>
      <c r="M77" s="37">
        <f t="shared" si="13"/>
        <v>22222.92378505763</v>
      </c>
      <c r="N77" s="38">
        <f t="shared" si="9"/>
        <v>135562.02414375835</v>
      </c>
      <c r="P77" s="35"/>
    </row>
    <row r="78" spans="1:16" s="14" customFormat="1" ht="14.25">
      <c r="A78" s="24" t="s">
        <v>487</v>
      </c>
      <c r="B78" s="25" t="s">
        <v>221</v>
      </c>
      <c r="C78">
        <v>910</v>
      </c>
      <c r="D78" s="102">
        <v>1084493.44</v>
      </c>
      <c r="E78" s="27">
        <v>64050</v>
      </c>
      <c r="F78" s="28">
        <f t="shared" si="14"/>
        <v>15408.103519125683</v>
      </c>
      <c r="G78" s="29">
        <f t="shared" si="10"/>
        <v>0.0007130256087734173</v>
      </c>
      <c r="H78" s="30">
        <f t="shared" si="15"/>
        <v>16.9319818891491</v>
      </c>
      <c r="I78" s="30">
        <f t="shared" si="16"/>
        <v>6308.103519125681</v>
      </c>
      <c r="J78" s="30">
        <f t="shared" si="17"/>
        <v>6308.103519125681</v>
      </c>
      <c r="K78" s="30">
        <f t="shared" si="11"/>
        <v>0.0007516046606891202</v>
      </c>
      <c r="L78" s="36">
        <f t="shared" si="12"/>
        <v>58332.72858507165</v>
      </c>
      <c r="M78" s="37">
        <f t="shared" si="13"/>
        <v>18378.64002326851</v>
      </c>
      <c r="N78" s="38">
        <f t="shared" si="9"/>
        <v>76711.36860834016</v>
      </c>
      <c r="P78" s="35"/>
    </row>
    <row r="79" spans="1:16" s="14" customFormat="1" ht="12.75">
      <c r="A79" s="24" t="s">
        <v>481</v>
      </c>
      <c r="B79" s="25" t="s">
        <v>76</v>
      </c>
      <c r="C79">
        <v>9120</v>
      </c>
      <c r="D79">
        <v>30461805</v>
      </c>
      <c r="E79" s="27">
        <v>2125200</v>
      </c>
      <c r="F79" s="28">
        <f t="shared" si="14"/>
        <v>130722.59627329193</v>
      </c>
      <c r="G79" s="29">
        <f t="shared" si="10"/>
        <v>0.0060493206495210936</v>
      </c>
      <c r="H79" s="30">
        <f t="shared" si="15"/>
        <v>14.33361801242236</v>
      </c>
      <c r="I79" s="30">
        <f t="shared" si="16"/>
        <v>39522.59627329192</v>
      </c>
      <c r="J79" s="30">
        <f t="shared" si="17"/>
        <v>39522.59627329192</v>
      </c>
      <c r="K79" s="30">
        <f t="shared" si="11"/>
        <v>0.004709080545599211</v>
      </c>
      <c r="L79" s="36">
        <f t="shared" si="12"/>
        <v>494895.8006986789</v>
      </c>
      <c r="M79" s="37">
        <f t="shared" si="13"/>
        <v>115148.96156816442</v>
      </c>
      <c r="N79" s="38">
        <f t="shared" si="9"/>
        <v>610044.7622668433</v>
      </c>
      <c r="P79" s="35"/>
    </row>
    <row r="80" spans="1:16" s="14" customFormat="1" ht="12.75">
      <c r="A80" s="24" t="s">
        <v>491</v>
      </c>
      <c r="B80" s="25" t="s">
        <v>344</v>
      </c>
      <c r="C80">
        <v>60</v>
      </c>
      <c r="D80">
        <v>283361.24</v>
      </c>
      <c r="E80" s="27">
        <v>37500</v>
      </c>
      <c r="F80" s="28">
        <f t="shared" si="14"/>
        <v>453.37798399999997</v>
      </c>
      <c r="G80" s="29">
        <f t="shared" si="10"/>
        <v>2.09805257762448E-05</v>
      </c>
      <c r="H80" s="30">
        <f t="shared" si="15"/>
        <v>7.556299733333333</v>
      </c>
      <c r="I80" s="30">
        <f t="shared" si="16"/>
        <v>-146.62201600000003</v>
      </c>
      <c r="J80" s="30">
        <f t="shared" si="17"/>
        <v>0</v>
      </c>
      <c r="K80" s="30">
        <f t="shared" si="11"/>
        <v>0</v>
      </c>
      <c r="L80" s="36">
        <f t="shared" si="12"/>
        <v>1716.4198601269295</v>
      </c>
      <c r="M80" s="37">
        <f t="shared" si="13"/>
        <v>0</v>
      </c>
      <c r="N80" s="38">
        <f t="shared" si="9"/>
        <v>1716.4198601269295</v>
      </c>
      <c r="P80" s="35"/>
    </row>
    <row r="81" spans="1:16" s="14" customFormat="1" ht="12.75">
      <c r="A81" s="39" t="s">
        <v>480</v>
      </c>
      <c r="B81" s="25" t="s">
        <v>19</v>
      </c>
      <c r="C81">
        <v>7619</v>
      </c>
      <c r="D81">
        <v>8137520.289999999</v>
      </c>
      <c r="E81" s="27">
        <v>370800</v>
      </c>
      <c r="F81" s="28">
        <f t="shared" si="14"/>
        <v>167205.4128627562</v>
      </c>
      <c r="G81" s="29">
        <f t="shared" si="10"/>
        <v>0.007737599968009719</v>
      </c>
      <c r="H81" s="30">
        <f t="shared" si="15"/>
        <v>21.945847599784248</v>
      </c>
      <c r="I81" s="30">
        <f t="shared" si="16"/>
        <v>91015.41286275619</v>
      </c>
      <c r="J81" s="30">
        <f t="shared" si="17"/>
        <v>91015.41286275619</v>
      </c>
      <c r="K81" s="30">
        <f t="shared" si="11"/>
        <v>0.010844401696133472</v>
      </c>
      <c r="L81" s="36">
        <f t="shared" si="12"/>
        <v>633014.1768823904</v>
      </c>
      <c r="M81" s="37">
        <f t="shared" si="13"/>
        <v>265173.12287316495</v>
      </c>
      <c r="N81" s="38">
        <f t="shared" si="9"/>
        <v>898187.2997555553</v>
      </c>
      <c r="P81" s="35"/>
    </row>
    <row r="82" spans="1:16" s="14" customFormat="1" ht="12.75">
      <c r="A82" s="24" t="s">
        <v>488</v>
      </c>
      <c r="B82" s="25" t="s">
        <v>258</v>
      </c>
      <c r="C82">
        <v>2875</v>
      </c>
      <c r="D82">
        <v>2419269.37</v>
      </c>
      <c r="E82" s="27">
        <v>182050</v>
      </c>
      <c r="F82" s="28">
        <f t="shared" si="14"/>
        <v>38205.98428316397</v>
      </c>
      <c r="G82" s="29">
        <f t="shared" si="10"/>
        <v>0.0017680206502037061</v>
      </c>
      <c r="H82" s="30">
        <f t="shared" si="15"/>
        <v>13.289038011535293</v>
      </c>
      <c r="I82" s="30">
        <f t="shared" si="16"/>
        <v>9455.984283163969</v>
      </c>
      <c r="J82" s="30">
        <f t="shared" si="17"/>
        <v>9455.984283163969</v>
      </c>
      <c r="K82" s="30">
        <f t="shared" si="11"/>
        <v>0.0011266717226628804</v>
      </c>
      <c r="L82" s="36">
        <f t="shared" si="12"/>
        <v>144642.0261097636</v>
      </c>
      <c r="M82" s="37">
        <f t="shared" si="13"/>
        <v>27549.980858596115</v>
      </c>
      <c r="N82" s="38">
        <f t="shared" si="9"/>
        <v>172192.0069683597</v>
      </c>
      <c r="P82" s="35"/>
    </row>
    <row r="83" spans="1:16" s="14" customFormat="1" ht="12.75">
      <c r="A83" s="24" t="s">
        <v>482</v>
      </c>
      <c r="B83" s="25" t="s">
        <v>99</v>
      </c>
      <c r="C83">
        <v>783</v>
      </c>
      <c r="D83">
        <v>3474325</v>
      </c>
      <c r="E83" s="27">
        <v>622550</v>
      </c>
      <c r="F83" s="28">
        <f t="shared" si="14"/>
        <v>4369.7638342301825</v>
      </c>
      <c r="G83" s="29">
        <f t="shared" si="10"/>
        <v>0.0002022152508406069</v>
      </c>
      <c r="H83" s="30">
        <f t="shared" si="15"/>
        <v>5.580796723154767</v>
      </c>
      <c r="I83" s="30">
        <f t="shared" si="16"/>
        <v>-3460.236165769818</v>
      </c>
      <c r="J83" s="30">
        <f t="shared" si="17"/>
        <v>0</v>
      </c>
      <c r="K83" s="30">
        <f t="shared" si="11"/>
        <v>0</v>
      </c>
      <c r="L83" s="36">
        <f t="shared" si="12"/>
        <v>16543.25903292447</v>
      </c>
      <c r="M83" s="37">
        <f t="shared" si="13"/>
        <v>0</v>
      </c>
      <c r="N83" s="38">
        <f t="shared" si="9"/>
        <v>16543.25903292447</v>
      </c>
      <c r="P83" s="35"/>
    </row>
    <row r="84" spans="1:16" s="14" customFormat="1" ht="12.75">
      <c r="A84" s="24" t="s">
        <v>488</v>
      </c>
      <c r="B84" s="25" t="s">
        <v>259</v>
      </c>
      <c r="C84">
        <v>155</v>
      </c>
      <c r="D84">
        <v>397523.72</v>
      </c>
      <c r="E84" s="27">
        <v>24050</v>
      </c>
      <c r="F84" s="28">
        <f t="shared" si="14"/>
        <v>2562.003185031185</v>
      </c>
      <c r="G84" s="29">
        <f t="shared" si="10"/>
        <v>0.0001185592943621366</v>
      </c>
      <c r="H84" s="30">
        <f t="shared" si="15"/>
        <v>16.529052806652807</v>
      </c>
      <c r="I84" s="30">
        <f t="shared" si="16"/>
        <v>1012.003185031185</v>
      </c>
      <c r="J84" s="30">
        <f t="shared" si="17"/>
        <v>1012.003185031185</v>
      </c>
      <c r="K84" s="30">
        <f t="shared" si="11"/>
        <v>0.00012057923719791738</v>
      </c>
      <c r="L84" s="36">
        <f t="shared" si="12"/>
        <v>9699.353086575935</v>
      </c>
      <c r="M84" s="37">
        <f t="shared" si="13"/>
        <v>2948.468138434616</v>
      </c>
      <c r="N84" s="38">
        <f t="shared" si="9"/>
        <v>12647.82122501055</v>
      </c>
      <c r="P84" s="35"/>
    </row>
    <row r="85" spans="1:16" s="14" customFormat="1" ht="12.75">
      <c r="A85" s="24" t="s">
        <v>482</v>
      </c>
      <c r="B85" s="25" t="s">
        <v>100</v>
      </c>
      <c r="C85">
        <v>550</v>
      </c>
      <c r="D85">
        <v>1053268.72</v>
      </c>
      <c r="E85" s="27">
        <v>82850</v>
      </c>
      <c r="F85" s="28">
        <f t="shared" si="14"/>
        <v>6992.127893783947</v>
      </c>
      <c r="G85" s="29">
        <f t="shared" si="10"/>
        <v>0.00032356780585608317</v>
      </c>
      <c r="H85" s="30">
        <f t="shared" si="15"/>
        <v>12.712959806879903</v>
      </c>
      <c r="I85" s="30">
        <f t="shared" si="16"/>
        <v>1492.1278937839465</v>
      </c>
      <c r="J85" s="30">
        <f t="shared" si="17"/>
        <v>1492.1278937839465</v>
      </c>
      <c r="K85" s="30">
        <f t="shared" si="11"/>
        <v>0.00017778564919107356</v>
      </c>
      <c r="L85" s="36">
        <f t="shared" si="12"/>
        <v>26471.12917913157</v>
      </c>
      <c r="M85" s="37">
        <f t="shared" si="13"/>
        <v>4347.3099871281</v>
      </c>
      <c r="N85" s="38">
        <f t="shared" si="9"/>
        <v>30818.43916625967</v>
      </c>
      <c r="P85" s="35"/>
    </row>
    <row r="86" spans="1:16" s="14" customFormat="1" ht="12.75">
      <c r="A86" s="39" t="s">
        <v>480</v>
      </c>
      <c r="B86" s="25" t="s">
        <v>20</v>
      </c>
      <c r="C86">
        <v>204</v>
      </c>
      <c r="D86">
        <v>279920.82</v>
      </c>
      <c r="E86" s="27">
        <v>10900</v>
      </c>
      <c r="F86" s="28">
        <f t="shared" si="14"/>
        <v>5238.885071559633</v>
      </c>
      <c r="G86" s="29">
        <f t="shared" si="10"/>
        <v>0.0002424347170828678</v>
      </c>
      <c r="H86" s="30">
        <f t="shared" si="15"/>
        <v>25.68080917431193</v>
      </c>
      <c r="I86" s="30">
        <f t="shared" si="16"/>
        <v>3198.8850715596336</v>
      </c>
      <c r="J86" s="30">
        <f t="shared" si="17"/>
        <v>3198.8850715596336</v>
      </c>
      <c r="K86" s="30">
        <f t="shared" si="11"/>
        <v>0.00038114417772368964</v>
      </c>
      <c r="L86" s="36">
        <f t="shared" si="12"/>
        <v>19833.61940607033</v>
      </c>
      <c r="M86" s="37">
        <f t="shared" si="13"/>
        <v>9319.941726978925</v>
      </c>
      <c r="N86" s="38">
        <f t="shared" si="9"/>
        <v>29153.561133049254</v>
      </c>
      <c r="P86" s="35"/>
    </row>
    <row r="87" spans="1:16" s="14" customFormat="1" ht="12.75">
      <c r="A87" s="24" t="s">
        <v>481</v>
      </c>
      <c r="B87" s="25" t="s">
        <v>77</v>
      </c>
      <c r="C87">
        <v>3918</v>
      </c>
      <c r="D87">
        <v>8960802</v>
      </c>
      <c r="E87" s="27">
        <v>680050</v>
      </c>
      <c r="F87" s="28">
        <f t="shared" si="14"/>
        <v>51626.23665318727</v>
      </c>
      <c r="G87" s="29">
        <f t="shared" si="10"/>
        <v>0.002389056432066868</v>
      </c>
      <c r="H87" s="30">
        <f t="shared" si="15"/>
        <v>13.176681126387766</v>
      </c>
      <c r="I87" s="30">
        <f t="shared" si="16"/>
        <v>12446.236653187269</v>
      </c>
      <c r="J87" s="30">
        <f t="shared" si="17"/>
        <v>12446.236653187269</v>
      </c>
      <c r="K87" s="30">
        <f t="shared" si="11"/>
        <v>0.0014829575082610385</v>
      </c>
      <c r="L87" s="36">
        <f t="shared" si="12"/>
        <v>195449.05359838437</v>
      </c>
      <c r="M87" s="37">
        <f t="shared" si="13"/>
        <v>36262.07185722337</v>
      </c>
      <c r="N87" s="38">
        <f t="shared" si="9"/>
        <v>231711.12545560775</v>
      </c>
      <c r="P87" s="35"/>
    </row>
    <row r="88" spans="1:16" s="14" customFormat="1" ht="12.75">
      <c r="A88" s="24" t="s">
        <v>483</v>
      </c>
      <c r="B88" s="25" t="s">
        <v>124</v>
      </c>
      <c r="C88">
        <v>1051</v>
      </c>
      <c r="D88">
        <v>2958763.98</v>
      </c>
      <c r="E88" s="27">
        <v>263100</v>
      </c>
      <c r="F88" s="28">
        <f t="shared" si="14"/>
        <v>11819.311831927023</v>
      </c>
      <c r="G88" s="29">
        <f t="shared" si="10"/>
        <v>0.0005469506356691993</v>
      </c>
      <c r="H88" s="30">
        <f t="shared" si="15"/>
        <v>11.245777194982896</v>
      </c>
      <c r="I88" s="30">
        <f t="shared" si="16"/>
        <v>1309.3118319270236</v>
      </c>
      <c r="J88" s="30">
        <f t="shared" si="17"/>
        <v>1309.3118319270236</v>
      </c>
      <c r="K88" s="30">
        <f t="shared" si="11"/>
        <v>0.00015600328564489976</v>
      </c>
      <c r="L88" s="36">
        <f t="shared" si="12"/>
        <v>44746.110921329484</v>
      </c>
      <c r="M88" s="37">
        <f t="shared" si="13"/>
        <v>3814.675958350197</v>
      </c>
      <c r="N88" s="38">
        <f t="shared" si="9"/>
        <v>48560.78687967968</v>
      </c>
      <c r="P88" s="35"/>
    </row>
    <row r="89" spans="1:16" s="14" customFormat="1" ht="12.75">
      <c r="A89" s="39" t="s">
        <v>480</v>
      </c>
      <c r="B89" s="25" t="s">
        <v>21</v>
      </c>
      <c r="C89">
        <v>395</v>
      </c>
      <c r="D89">
        <v>345936.45</v>
      </c>
      <c r="E89" s="27">
        <v>26800</v>
      </c>
      <c r="F89" s="28">
        <f t="shared" si="14"/>
        <v>5098.690214552239</v>
      </c>
      <c r="G89" s="29">
        <f t="shared" si="10"/>
        <v>0.000235947057966318</v>
      </c>
      <c r="H89" s="30">
        <f t="shared" si="15"/>
        <v>12.908076492537313</v>
      </c>
      <c r="I89" s="30">
        <f t="shared" si="16"/>
        <v>1148.6902145522388</v>
      </c>
      <c r="J89" s="30">
        <f t="shared" si="17"/>
        <v>1148.6902145522388</v>
      </c>
      <c r="K89" s="30">
        <f t="shared" si="11"/>
        <v>0.0001368653694930346</v>
      </c>
      <c r="L89" s="36">
        <f t="shared" si="12"/>
        <v>19302.86307173729</v>
      </c>
      <c r="M89" s="37">
        <f t="shared" si="13"/>
        <v>3346.7053746817323</v>
      </c>
      <c r="N89" s="38">
        <f t="shared" si="9"/>
        <v>22649.568446419024</v>
      </c>
      <c r="P89" s="35"/>
    </row>
    <row r="90" spans="1:16" s="14" customFormat="1" ht="12.75">
      <c r="A90" s="39" t="s">
        <v>480</v>
      </c>
      <c r="B90" s="25" t="s">
        <v>22</v>
      </c>
      <c r="C90">
        <v>287</v>
      </c>
      <c r="D90">
        <v>295178.56</v>
      </c>
      <c r="E90" s="27">
        <v>17850</v>
      </c>
      <c r="F90" s="28">
        <f t="shared" si="14"/>
        <v>4746.008219607843</v>
      </c>
      <c r="G90" s="29">
        <f t="shared" si="10"/>
        <v>0.00021962634115412196</v>
      </c>
      <c r="H90" s="30">
        <f t="shared" si="15"/>
        <v>16.536614005602242</v>
      </c>
      <c r="I90" s="30">
        <f t="shared" si="16"/>
        <v>1876.0082196078436</v>
      </c>
      <c r="J90" s="30">
        <f t="shared" si="17"/>
        <v>1876.0082196078436</v>
      </c>
      <c r="K90" s="30">
        <f t="shared" si="11"/>
        <v>0.00022352463257352913</v>
      </c>
      <c r="L90" s="36">
        <f t="shared" si="12"/>
        <v>17967.66285956345</v>
      </c>
      <c r="M90" s="37">
        <f t="shared" si="13"/>
        <v>5465.744124890997</v>
      </c>
      <c r="N90" s="38">
        <f t="shared" si="9"/>
        <v>23433.406984454447</v>
      </c>
      <c r="P90" s="35"/>
    </row>
    <row r="91" spans="1:16" s="14" customFormat="1" ht="12.75">
      <c r="A91" s="39" t="s">
        <v>480</v>
      </c>
      <c r="B91" s="25" t="s">
        <v>23</v>
      </c>
      <c r="C91">
        <v>462</v>
      </c>
      <c r="D91">
        <v>422870.08</v>
      </c>
      <c r="E91" s="27">
        <v>31950</v>
      </c>
      <c r="F91" s="28">
        <f t="shared" si="14"/>
        <v>6114.741062910798</v>
      </c>
      <c r="G91" s="29">
        <f t="shared" si="10"/>
        <v>0.00028296584089416776</v>
      </c>
      <c r="H91" s="30">
        <f t="shared" si="15"/>
        <v>13.23537026604069</v>
      </c>
      <c r="I91" s="30">
        <f t="shared" si="16"/>
        <v>1494.7410629107985</v>
      </c>
      <c r="J91" s="30">
        <f t="shared" si="17"/>
        <v>1494.7410629107985</v>
      </c>
      <c r="K91" s="30">
        <f t="shared" si="11"/>
        <v>0.00017809700585935838</v>
      </c>
      <c r="L91" s="36">
        <f t="shared" si="12"/>
        <v>23149.476530191958</v>
      </c>
      <c r="M91" s="37">
        <f t="shared" si="13"/>
        <v>4354.923447268175</v>
      </c>
      <c r="N91" s="38">
        <f t="shared" si="9"/>
        <v>27504.399977460133</v>
      </c>
      <c r="P91" s="35"/>
    </row>
    <row r="92" spans="1:16" s="14" customFormat="1" ht="12.75">
      <c r="A92" s="24" t="s">
        <v>488</v>
      </c>
      <c r="B92" s="25" t="s">
        <v>260</v>
      </c>
      <c r="C92">
        <v>1632</v>
      </c>
      <c r="D92">
        <v>1004681.55</v>
      </c>
      <c r="E92" s="27">
        <v>67800</v>
      </c>
      <c r="F92" s="28">
        <f t="shared" si="14"/>
        <v>24183.485097345136</v>
      </c>
      <c r="G92" s="29">
        <f t="shared" si="10"/>
        <v>0.0011191152864720526</v>
      </c>
      <c r="H92" s="30">
        <f t="shared" si="15"/>
        <v>14.818311946902655</v>
      </c>
      <c r="I92" s="30">
        <f t="shared" si="16"/>
        <v>7863.485097345134</v>
      </c>
      <c r="J92" s="30">
        <f t="shared" si="17"/>
        <v>7863.485097345134</v>
      </c>
      <c r="K92" s="30">
        <f t="shared" si="11"/>
        <v>0.0009369269274837798</v>
      </c>
      <c r="L92" s="36">
        <f t="shared" si="12"/>
        <v>91554.98408181821</v>
      </c>
      <c r="M92" s="37">
        <f t="shared" si="13"/>
        <v>22910.239423666528</v>
      </c>
      <c r="N92" s="38">
        <f t="shared" si="9"/>
        <v>114465.22350548474</v>
      </c>
      <c r="P92" s="35"/>
    </row>
    <row r="93" spans="1:16" s="14" customFormat="1" ht="12.75">
      <c r="A93" s="24" t="s">
        <v>493</v>
      </c>
      <c r="B93" s="25" t="s">
        <v>401</v>
      </c>
      <c r="C93">
        <v>315</v>
      </c>
      <c r="D93">
        <v>719981.55</v>
      </c>
      <c r="E93" s="27">
        <v>28800</v>
      </c>
      <c r="F93" s="28">
        <f t="shared" si="14"/>
        <v>7874.798203125</v>
      </c>
      <c r="G93" s="29">
        <f t="shared" si="10"/>
        <v>0.0003644142691396994</v>
      </c>
      <c r="H93" s="30">
        <f t="shared" si="15"/>
        <v>24.999359375</v>
      </c>
      <c r="I93" s="30">
        <f t="shared" si="16"/>
        <v>4724.798203125</v>
      </c>
      <c r="J93" s="30">
        <f t="shared" si="17"/>
        <v>4724.798203125</v>
      </c>
      <c r="K93" s="30">
        <f t="shared" si="11"/>
        <v>0.0005629553065382373</v>
      </c>
      <c r="L93" s="36">
        <f t="shared" si="12"/>
        <v>29812.78427127068</v>
      </c>
      <c r="M93" s="37">
        <f t="shared" si="13"/>
        <v>13765.68489951729</v>
      </c>
      <c r="N93" s="38">
        <f t="shared" si="9"/>
        <v>43578.46917078797</v>
      </c>
      <c r="P93" s="35"/>
    </row>
    <row r="94" spans="1:16" s="14" customFormat="1" ht="12.75">
      <c r="A94" s="24" t="s">
        <v>481</v>
      </c>
      <c r="B94" s="40" t="s">
        <v>475</v>
      </c>
      <c r="C94">
        <v>352</v>
      </c>
      <c r="D94">
        <v>2890844</v>
      </c>
      <c r="E94" s="27">
        <v>218150</v>
      </c>
      <c r="F94" s="28">
        <f t="shared" si="14"/>
        <v>4664.575237222095</v>
      </c>
      <c r="G94" s="29">
        <f t="shared" si="10"/>
        <v>0.00021585794734966968</v>
      </c>
      <c r="H94" s="30">
        <f t="shared" si="15"/>
        <v>13.25163419665368</v>
      </c>
      <c r="I94" s="30">
        <f t="shared" si="16"/>
        <v>1144.575237222095</v>
      </c>
      <c r="J94" s="30">
        <f t="shared" si="17"/>
        <v>1144.575237222095</v>
      </c>
      <c r="K94" s="30">
        <f t="shared" si="11"/>
        <v>0.00013637507377569437</v>
      </c>
      <c r="L94" s="36">
        <f t="shared" si="12"/>
        <v>17659.370015250428</v>
      </c>
      <c r="M94" s="37">
        <f t="shared" si="13"/>
        <v>3334.7164010028246</v>
      </c>
      <c r="N94" s="38">
        <f t="shared" si="9"/>
        <v>20994.086416253253</v>
      </c>
      <c r="P94" s="35"/>
    </row>
    <row r="95" spans="1:16" s="14" customFormat="1" ht="12.75">
      <c r="A95" s="24" t="s">
        <v>484</v>
      </c>
      <c r="B95" s="25" t="s">
        <v>158</v>
      </c>
      <c r="C95">
        <v>2715</v>
      </c>
      <c r="D95">
        <v>2845347</v>
      </c>
      <c r="E95" s="27">
        <v>172800</v>
      </c>
      <c r="F95" s="28">
        <f t="shared" si="14"/>
        <v>44705.538802083334</v>
      </c>
      <c r="G95" s="29">
        <f t="shared" si="10"/>
        <v>0.0020687941238408734</v>
      </c>
      <c r="H95" s="30">
        <f t="shared" si="15"/>
        <v>16.466128472222223</v>
      </c>
      <c r="I95" s="30">
        <f t="shared" si="16"/>
        <v>17555.538802083338</v>
      </c>
      <c r="J95" s="30">
        <f t="shared" si="17"/>
        <v>17555.538802083338</v>
      </c>
      <c r="K95" s="30">
        <f t="shared" si="11"/>
        <v>0.0020917261019177706</v>
      </c>
      <c r="L95" s="36">
        <f t="shared" si="12"/>
        <v>169248.3476603286</v>
      </c>
      <c r="M95" s="37">
        <f t="shared" si="13"/>
        <v>51148.00780928398</v>
      </c>
      <c r="N95" s="38">
        <f t="shared" si="9"/>
        <v>220396.35546961258</v>
      </c>
      <c r="P95" s="35"/>
    </row>
    <row r="96" spans="1:16" s="14" customFormat="1" ht="12.75">
      <c r="A96" s="24" t="s">
        <v>493</v>
      </c>
      <c r="B96" s="25" t="s">
        <v>402</v>
      </c>
      <c r="C96">
        <v>1181</v>
      </c>
      <c r="D96">
        <v>1458904.2</v>
      </c>
      <c r="E96" s="27">
        <v>90900</v>
      </c>
      <c r="F96" s="28">
        <f t="shared" si="14"/>
        <v>18954.51991419142</v>
      </c>
      <c r="G96" s="29">
        <f t="shared" si="10"/>
        <v>0.0008771396222804645</v>
      </c>
      <c r="H96" s="30">
        <f t="shared" si="15"/>
        <v>16.049551155115513</v>
      </c>
      <c r="I96" s="30">
        <f t="shared" si="16"/>
        <v>7144.51991419142</v>
      </c>
      <c r="J96" s="30">
        <f t="shared" si="17"/>
        <v>7144.51991419142</v>
      </c>
      <c r="K96" s="30">
        <f t="shared" si="11"/>
        <v>0.0008512628953553984</v>
      </c>
      <c r="L96" s="36">
        <f t="shared" si="12"/>
        <v>71758.91985943796</v>
      </c>
      <c r="M96" s="37">
        <f t="shared" si="13"/>
        <v>20815.536594142126</v>
      </c>
      <c r="N96" s="38">
        <f t="shared" si="9"/>
        <v>92574.45645358009</v>
      </c>
      <c r="P96" s="35"/>
    </row>
    <row r="97" spans="1:16" s="14" customFormat="1" ht="12.75">
      <c r="A97" s="24" t="s">
        <v>488</v>
      </c>
      <c r="B97" s="25" t="s">
        <v>261</v>
      </c>
      <c r="C97">
        <v>543</v>
      </c>
      <c r="D97">
        <v>799424.28</v>
      </c>
      <c r="E97" s="27">
        <v>110600</v>
      </c>
      <c r="F97" s="28">
        <f t="shared" si="14"/>
        <v>3924.8407236889693</v>
      </c>
      <c r="G97" s="29">
        <f t="shared" si="10"/>
        <v>0.0001816259829039509</v>
      </c>
      <c r="H97" s="30">
        <f t="shared" si="15"/>
        <v>7.228067631103074</v>
      </c>
      <c r="I97" s="30">
        <f t="shared" si="16"/>
        <v>-1505.159276311031</v>
      </c>
      <c r="J97" s="30">
        <f t="shared" si="17"/>
        <v>0</v>
      </c>
      <c r="K97" s="30">
        <f t="shared" si="11"/>
        <v>0</v>
      </c>
      <c r="L97" s="36">
        <f t="shared" si="12"/>
        <v>14858.848033464938</v>
      </c>
      <c r="M97" s="37">
        <f t="shared" si="13"/>
        <v>0</v>
      </c>
      <c r="N97" s="38">
        <f t="shared" si="9"/>
        <v>14858.848033464938</v>
      </c>
      <c r="P97" s="35"/>
    </row>
    <row r="98" spans="1:16" s="14" customFormat="1" ht="12.75">
      <c r="A98" s="24" t="s">
        <v>482</v>
      </c>
      <c r="B98" s="25" t="s">
        <v>101</v>
      </c>
      <c r="C98">
        <v>1328</v>
      </c>
      <c r="D98">
        <v>1593817.86</v>
      </c>
      <c r="E98" s="27">
        <v>96500</v>
      </c>
      <c r="F98" s="28">
        <f t="shared" si="14"/>
        <v>21933.576353160624</v>
      </c>
      <c r="G98" s="29">
        <f t="shared" si="10"/>
        <v>0.001014998478714661</v>
      </c>
      <c r="H98" s="30">
        <f t="shared" si="15"/>
        <v>16.51624725388601</v>
      </c>
      <c r="I98" s="30">
        <f t="shared" si="16"/>
        <v>8653.576353160623</v>
      </c>
      <c r="J98" s="30">
        <f t="shared" si="17"/>
        <v>8653.576353160623</v>
      </c>
      <c r="K98" s="30">
        <f t="shared" si="11"/>
        <v>0.0010310655649427524</v>
      </c>
      <c r="L98" s="36">
        <f t="shared" si="12"/>
        <v>83037.17292142552</v>
      </c>
      <c r="M98" s="37">
        <f t="shared" si="13"/>
        <v>25212.167845123007</v>
      </c>
      <c r="N98" s="38">
        <f t="shared" si="9"/>
        <v>108249.34076654853</v>
      </c>
      <c r="P98" s="35"/>
    </row>
    <row r="99" spans="1:16" s="14" customFormat="1" ht="12.75">
      <c r="A99" s="24" t="s">
        <v>484</v>
      </c>
      <c r="B99" s="25" t="s">
        <v>159</v>
      </c>
      <c r="C99">
        <v>4364</v>
      </c>
      <c r="D99">
        <v>6006029.27</v>
      </c>
      <c r="E99" s="27">
        <v>417850</v>
      </c>
      <c r="F99" s="28">
        <f t="shared" si="14"/>
        <v>62726.60460519325</v>
      </c>
      <c r="G99" s="29">
        <f t="shared" si="10"/>
        <v>0.002902737210935176</v>
      </c>
      <c r="H99" s="30">
        <f t="shared" si="15"/>
        <v>14.373649084599736</v>
      </c>
      <c r="I99" s="30">
        <f t="shared" si="16"/>
        <v>19086.604605193246</v>
      </c>
      <c r="J99" s="30">
        <f t="shared" si="17"/>
        <v>19086.604605193246</v>
      </c>
      <c r="K99" s="30">
        <f t="shared" si="11"/>
        <v>0.002274151166749084</v>
      </c>
      <c r="L99" s="36">
        <f t="shared" si="12"/>
        <v>237473.35270404973</v>
      </c>
      <c r="M99" s="37">
        <f t="shared" si="13"/>
        <v>55608.76327437401</v>
      </c>
      <c r="N99" s="38">
        <f t="shared" si="9"/>
        <v>293082.11597842374</v>
      </c>
      <c r="P99" s="35"/>
    </row>
    <row r="100" spans="1:16" s="14" customFormat="1" ht="12.75">
      <c r="A100" s="24" t="s">
        <v>488</v>
      </c>
      <c r="B100" s="25" t="s">
        <v>471</v>
      </c>
      <c r="C100">
        <v>918</v>
      </c>
      <c r="D100">
        <v>1004542.02</v>
      </c>
      <c r="E100" s="27">
        <v>78100</v>
      </c>
      <c r="F100" s="28">
        <f t="shared" si="14"/>
        <v>11807.548967477593</v>
      </c>
      <c r="G100" s="29">
        <f t="shared" si="10"/>
        <v>0.000546406297193373</v>
      </c>
      <c r="H100" s="30">
        <f t="shared" si="15"/>
        <v>12.862253777208707</v>
      </c>
      <c r="I100" s="30">
        <f t="shared" si="16"/>
        <v>2627.548967477593</v>
      </c>
      <c r="J100" s="30">
        <f t="shared" si="17"/>
        <v>2627.548967477593</v>
      </c>
      <c r="K100" s="30">
        <f t="shared" si="11"/>
        <v>0.00031307001290599743</v>
      </c>
      <c r="L100" s="36">
        <f t="shared" si="12"/>
        <v>44701.57851158419</v>
      </c>
      <c r="M100" s="37">
        <f t="shared" si="13"/>
        <v>7655.355761104372</v>
      </c>
      <c r="N100" s="38">
        <f t="shared" si="9"/>
        <v>52356.934272688566</v>
      </c>
      <c r="P100" s="35"/>
    </row>
    <row r="101" spans="1:16" s="14" customFormat="1" ht="12.75">
      <c r="A101" s="24" t="s">
        <v>484</v>
      </c>
      <c r="B101" s="25" t="s">
        <v>160</v>
      </c>
      <c r="C101">
        <v>3388</v>
      </c>
      <c r="D101">
        <v>3474158.21</v>
      </c>
      <c r="E101" s="27">
        <v>202500</v>
      </c>
      <c r="F101" s="28">
        <f t="shared" si="14"/>
        <v>58125.66921224691</v>
      </c>
      <c r="G101" s="29">
        <f t="shared" si="10"/>
        <v>0.0026898242618879024</v>
      </c>
      <c r="H101" s="30">
        <f t="shared" si="15"/>
        <v>17.156336839506174</v>
      </c>
      <c r="I101" s="30">
        <f t="shared" si="16"/>
        <v>24245.669212246918</v>
      </c>
      <c r="J101" s="30">
        <f t="shared" si="17"/>
        <v>24245.669212246918</v>
      </c>
      <c r="K101" s="30">
        <f t="shared" si="11"/>
        <v>0.002888848910960369</v>
      </c>
      <c r="L101" s="36">
        <f t="shared" si="12"/>
        <v>220054.9134275321</v>
      </c>
      <c r="M101" s="37">
        <f t="shared" si="13"/>
        <v>70639.68199381926</v>
      </c>
      <c r="N101" s="38">
        <f t="shared" si="9"/>
        <v>290694.5954213514</v>
      </c>
      <c r="P101" s="35"/>
    </row>
    <row r="102" spans="1:16" s="14" customFormat="1" ht="12.75">
      <c r="A102" s="24" t="s">
        <v>493</v>
      </c>
      <c r="B102" s="25" t="s">
        <v>403</v>
      </c>
      <c r="C102">
        <v>24</v>
      </c>
      <c r="D102">
        <v>52039.6</v>
      </c>
      <c r="E102" s="27">
        <v>6950</v>
      </c>
      <c r="F102" s="28">
        <f t="shared" si="14"/>
        <v>179.70509352517985</v>
      </c>
      <c r="G102" s="29">
        <f t="shared" si="10"/>
        <v>8.316035360966091E-06</v>
      </c>
      <c r="H102" s="30">
        <f t="shared" si="15"/>
        <v>7.487712230215827</v>
      </c>
      <c r="I102" s="30">
        <f t="shared" si="16"/>
        <v>-60.29490647482015</v>
      </c>
      <c r="J102" s="30">
        <f t="shared" si="17"/>
        <v>0</v>
      </c>
      <c r="K102" s="30">
        <f t="shared" si="11"/>
        <v>0</v>
      </c>
      <c r="L102" s="36">
        <f t="shared" si="12"/>
        <v>680.3360603689703</v>
      </c>
      <c r="M102" s="37">
        <f t="shared" si="13"/>
        <v>0</v>
      </c>
      <c r="N102" s="38">
        <f t="shared" si="9"/>
        <v>680.3360603689703</v>
      </c>
      <c r="P102" s="35"/>
    </row>
    <row r="103" spans="1:16" s="14" customFormat="1" ht="12.75">
      <c r="A103" s="24" t="s">
        <v>493</v>
      </c>
      <c r="B103" s="25" t="s">
        <v>404</v>
      </c>
      <c r="C103">
        <v>476</v>
      </c>
      <c r="D103">
        <v>800685.6</v>
      </c>
      <c r="E103" s="27">
        <v>55150</v>
      </c>
      <c r="F103" s="28">
        <f t="shared" si="14"/>
        <v>6910.722495013599</v>
      </c>
      <c r="G103" s="29">
        <f t="shared" si="10"/>
        <v>0.0003198006885113936</v>
      </c>
      <c r="H103" s="30">
        <f t="shared" si="15"/>
        <v>14.5183245693563</v>
      </c>
      <c r="I103" s="30">
        <f t="shared" si="16"/>
        <v>2150.722495013599</v>
      </c>
      <c r="J103" s="30">
        <f t="shared" si="17"/>
        <v>2150.722495013599</v>
      </c>
      <c r="K103" s="30">
        <f t="shared" si="11"/>
        <v>0.00025625658269558716</v>
      </c>
      <c r="L103" s="36">
        <f t="shared" si="12"/>
        <v>26162.940762177077</v>
      </c>
      <c r="M103" s="37">
        <f t="shared" si="13"/>
        <v>6266.123313600826</v>
      </c>
      <c r="N103" s="38">
        <f t="shared" si="9"/>
        <v>32429.064075777904</v>
      </c>
      <c r="P103" s="35"/>
    </row>
    <row r="104" spans="1:16" s="14" customFormat="1" ht="12.75">
      <c r="A104" s="24" t="s">
        <v>493</v>
      </c>
      <c r="B104" s="25" t="s">
        <v>405</v>
      </c>
      <c r="C104">
        <v>553</v>
      </c>
      <c r="D104">
        <v>518042.55</v>
      </c>
      <c r="E104" s="27">
        <v>35100</v>
      </c>
      <c r="F104" s="28">
        <f t="shared" si="14"/>
        <v>8161.752995726495</v>
      </c>
      <c r="G104" s="29">
        <f t="shared" si="10"/>
        <v>0.0003776933930390916</v>
      </c>
      <c r="H104" s="30">
        <f t="shared" si="15"/>
        <v>14.759047008547007</v>
      </c>
      <c r="I104" s="30">
        <f t="shared" si="16"/>
        <v>2631.752995726495</v>
      </c>
      <c r="J104" s="30">
        <f t="shared" si="17"/>
        <v>2631.752995726495</v>
      </c>
      <c r="K104" s="30">
        <f t="shared" si="11"/>
        <v>0.00031357091895739043</v>
      </c>
      <c r="L104" s="36">
        <f t="shared" si="12"/>
        <v>30899.151325608746</v>
      </c>
      <c r="M104" s="37">
        <f t="shared" si="13"/>
        <v>7667.604184358676</v>
      </c>
      <c r="N104" s="38">
        <f t="shared" si="9"/>
        <v>38566.75550996742</v>
      </c>
      <c r="P104" s="35"/>
    </row>
    <row r="105" spans="1:16" s="14" customFormat="1" ht="12.75">
      <c r="A105" s="24" t="s">
        <v>493</v>
      </c>
      <c r="B105" s="25" t="s">
        <v>406</v>
      </c>
      <c r="C105">
        <v>137</v>
      </c>
      <c r="D105">
        <v>436720.24</v>
      </c>
      <c r="E105" s="27">
        <v>24500</v>
      </c>
      <c r="F105" s="28">
        <f t="shared" si="14"/>
        <v>2442.0682808163265</v>
      </c>
      <c r="G105" s="29">
        <f t="shared" si="10"/>
        <v>0.00011300918509756479</v>
      </c>
      <c r="H105" s="30">
        <f t="shared" si="15"/>
        <v>17.825315918367348</v>
      </c>
      <c r="I105" s="30">
        <f t="shared" si="16"/>
        <v>1072.0682808163267</v>
      </c>
      <c r="J105" s="30">
        <f t="shared" si="17"/>
        <v>1072.0682808163267</v>
      </c>
      <c r="K105" s="30">
        <f t="shared" si="11"/>
        <v>0.00012773593743277786</v>
      </c>
      <c r="L105" s="36">
        <f t="shared" si="12"/>
        <v>9245.29784176545</v>
      </c>
      <c r="M105" s="37">
        <f t="shared" si="13"/>
        <v>3123.46760856875</v>
      </c>
      <c r="N105" s="38">
        <f t="shared" si="9"/>
        <v>12368.7654503342</v>
      </c>
      <c r="P105" s="35"/>
    </row>
    <row r="106" spans="1:16" s="14" customFormat="1" ht="12.75">
      <c r="A106" s="24" t="s">
        <v>482</v>
      </c>
      <c r="B106" s="25" t="s">
        <v>102</v>
      </c>
      <c r="C106">
        <v>162</v>
      </c>
      <c r="D106">
        <v>361114.81</v>
      </c>
      <c r="E106" s="27">
        <v>43750</v>
      </c>
      <c r="F106" s="28">
        <f t="shared" si="14"/>
        <v>1337.1565536</v>
      </c>
      <c r="G106" s="29">
        <f t="shared" si="10"/>
        <v>6.187827492673191E-05</v>
      </c>
      <c r="H106" s="30">
        <f t="shared" si="15"/>
        <v>8.2540528</v>
      </c>
      <c r="I106" s="30">
        <f t="shared" si="16"/>
        <v>-282.84344639999995</v>
      </c>
      <c r="J106" s="30">
        <f t="shared" si="17"/>
        <v>0</v>
      </c>
      <c r="K106" s="30">
        <f t="shared" si="11"/>
        <v>0</v>
      </c>
      <c r="L106" s="36">
        <f t="shared" si="12"/>
        <v>5062.270656481456</v>
      </c>
      <c r="M106" s="37">
        <f t="shared" si="13"/>
        <v>0</v>
      </c>
      <c r="N106" s="38">
        <f t="shared" si="9"/>
        <v>5062.270656481456</v>
      </c>
      <c r="P106" s="35"/>
    </row>
    <row r="107" spans="1:16" s="14" customFormat="1" ht="12.75">
      <c r="A107" s="24" t="s">
        <v>488</v>
      </c>
      <c r="B107" s="25" t="s">
        <v>262</v>
      </c>
      <c r="C107">
        <v>2162</v>
      </c>
      <c r="D107">
        <v>1800281.76</v>
      </c>
      <c r="E107" s="27">
        <v>109550</v>
      </c>
      <c r="F107" s="28">
        <f t="shared" si="14"/>
        <v>35529.06586143313</v>
      </c>
      <c r="G107" s="29">
        <f t="shared" si="10"/>
        <v>0.0016441435367794504</v>
      </c>
      <c r="H107" s="30">
        <f t="shared" si="15"/>
        <v>16.43342546782291</v>
      </c>
      <c r="I107" s="30">
        <f t="shared" si="16"/>
        <v>13909.065861433133</v>
      </c>
      <c r="J107" s="30">
        <f t="shared" si="17"/>
        <v>13909.065861433133</v>
      </c>
      <c r="K107" s="30">
        <f t="shared" si="11"/>
        <v>0.0016572522463509038</v>
      </c>
      <c r="L107" s="36">
        <f t="shared" si="12"/>
        <v>134507.62147356835</v>
      </c>
      <c r="M107" s="37">
        <f t="shared" si="13"/>
        <v>40524.020214976365</v>
      </c>
      <c r="N107" s="38">
        <f t="shared" si="9"/>
        <v>175031.6416885447</v>
      </c>
      <c r="P107" s="35"/>
    </row>
    <row r="108" spans="1:16" s="14" customFormat="1" ht="12.75">
      <c r="A108" s="24" t="s">
        <v>488</v>
      </c>
      <c r="B108" s="25" t="s">
        <v>263</v>
      </c>
      <c r="C108">
        <v>2894</v>
      </c>
      <c r="D108">
        <v>1969406.9</v>
      </c>
      <c r="E108" s="27">
        <v>145850</v>
      </c>
      <c r="F108" s="28">
        <f t="shared" si="14"/>
        <v>39077.56989098388</v>
      </c>
      <c r="G108" s="29">
        <f t="shared" si="10"/>
        <v>0.0018083541576884225</v>
      </c>
      <c r="H108" s="30">
        <f t="shared" si="15"/>
        <v>13.502961261570105</v>
      </c>
      <c r="I108" s="30">
        <f t="shared" si="16"/>
        <v>10137.569890983885</v>
      </c>
      <c r="J108" s="30">
        <f t="shared" si="17"/>
        <v>10137.569890983885</v>
      </c>
      <c r="K108" s="30">
        <f t="shared" si="11"/>
        <v>0.001207882013195189</v>
      </c>
      <c r="L108" s="36">
        <f t="shared" si="12"/>
        <v>147941.71621351351</v>
      </c>
      <c r="M108" s="37">
        <f t="shared" si="13"/>
        <v>29535.778411407853</v>
      </c>
      <c r="N108" s="38">
        <f t="shared" si="9"/>
        <v>177477.49462492135</v>
      </c>
      <c r="P108" s="35"/>
    </row>
    <row r="109" spans="1:16" s="14" customFormat="1" ht="12.75">
      <c r="A109" s="24" t="s">
        <v>494</v>
      </c>
      <c r="B109" s="25" t="s">
        <v>441</v>
      </c>
      <c r="C109">
        <v>1442</v>
      </c>
      <c r="D109">
        <v>2009408</v>
      </c>
      <c r="E109" s="27">
        <v>138850</v>
      </c>
      <c r="F109" s="28">
        <f t="shared" si="14"/>
        <v>20868.320749009723</v>
      </c>
      <c r="G109" s="29">
        <f t="shared" si="10"/>
        <v>0.0009657026958361143</v>
      </c>
      <c r="H109" s="30">
        <f t="shared" si="15"/>
        <v>14.471789701116313</v>
      </c>
      <c r="I109" s="30">
        <f t="shared" si="16"/>
        <v>6448.320749009723</v>
      </c>
      <c r="J109" s="30">
        <f t="shared" si="17"/>
        <v>6448.320749009723</v>
      </c>
      <c r="K109" s="30">
        <f t="shared" si="11"/>
        <v>0.0007683114130704399</v>
      </c>
      <c r="L109" s="36">
        <f t="shared" si="12"/>
        <v>79004.27776638394</v>
      </c>
      <c r="M109" s="37">
        <f t="shared" si="13"/>
        <v>18787.162487315814</v>
      </c>
      <c r="N109" s="38">
        <f t="shared" si="9"/>
        <v>97791.44025369975</v>
      </c>
      <c r="P109" s="35"/>
    </row>
    <row r="110" spans="1:16" s="14" customFormat="1" ht="12.75">
      <c r="A110" s="24" t="s">
        <v>491</v>
      </c>
      <c r="B110" s="25" t="s">
        <v>345</v>
      </c>
      <c r="C110">
        <v>1321</v>
      </c>
      <c r="D110">
        <v>1198517</v>
      </c>
      <c r="E110" s="27">
        <v>98250</v>
      </c>
      <c r="F110" s="28">
        <f t="shared" si="14"/>
        <v>16114.411776081424</v>
      </c>
      <c r="G110" s="29">
        <f t="shared" si="10"/>
        <v>0.0007457107393134888</v>
      </c>
      <c r="H110" s="30">
        <f t="shared" si="15"/>
        <v>12.19864631043257</v>
      </c>
      <c r="I110" s="30">
        <f t="shared" si="16"/>
        <v>2904.4117760814256</v>
      </c>
      <c r="J110" s="30">
        <f t="shared" si="17"/>
        <v>2904.4117760814256</v>
      </c>
      <c r="K110" s="30">
        <f t="shared" si="11"/>
        <v>0.0003460579587580595</v>
      </c>
      <c r="L110" s="36">
        <f t="shared" si="12"/>
        <v>61006.70386043586</v>
      </c>
      <c r="M110" s="37">
        <f t="shared" si="13"/>
        <v>8461.994694617972</v>
      </c>
      <c r="N110" s="38">
        <f t="shared" si="9"/>
        <v>69468.69855505384</v>
      </c>
      <c r="P110" s="35"/>
    </row>
    <row r="111" spans="1:16" s="14" customFormat="1" ht="12.75">
      <c r="A111" s="24" t="s">
        <v>483</v>
      </c>
      <c r="B111" s="25" t="s">
        <v>125</v>
      </c>
      <c r="C111">
        <v>138</v>
      </c>
      <c r="D111">
        <v>1747145.91</v>
      </c>
      <c r="E111" s="27">
        <v>184950</v>
      </c>
      <c r="F111" s="28">
        <f t="shared" si="14"/>
        <v>1303.6287406326032</v>
      </c>
      <c r="G111" s="29">
        <f t="shared" si="10"/>
        <v>6.0326741396194225E-05</v>
      </c>
      <c r="H111" s="30">
        <f t="shared" si="15"/>
        <v>9.44658507704785</v>
      </c>
      <c r="I111" s="30">
        <f t="shared" si="16"/>
        <v>-76.37125936739675</v>
      </c>
      <c r="J111" s="30">
        <f t="shared" si="17"/>
        <v>0</v>
      </c>
      <c r="K111" s="30">
        <f t="shared" si="11"/>
        <v>0</v>
      </c>
      <c r="L111" s="36">
        <f t="shared" si="12"/>
        <v>4935.3394730655</v>
      </c>
      <c r="M111" s="37">
        <f t="shared" si="13"/>
        <v>0</v>
      </c>
      <c r="N111" s="38">
        <f t="shared" si="9"/>
        <v>4935.3394730655</v>
      </c>
      <c r="P111" s="35"/>
    </row>
    <row r="112" spans="1:16" s="14" customFormat="1" ht="12.75">
      <c r="A112" s="24" t="s">
        <v>493</v>
      </c>
      <c r="B112" s="25" t="s">
        <v>407</v>
      </c>
      <c r="C112">
        <v>98</v>
      </c>
      <c r="D112">
        <v>181828.47</v>
      </c>
      <c r="E112" s="27">
        <v>18000</v>
      </c>
      <c r="F112" s="28">
        <f t="shared" si="14"/>
        <v>989.9550033333333</v>
      </c>
      <c r="G112" s="29">
        <f t="shared" si="10"/>
        <v>4.581117124725118E-05</v>
      </c>
      <c r="H112" s="30">
        <f t="shared" si="15"/>
        <v>10.101581666666666</v>
      </c>
      <c r="I112" s="30">
        <f t="shared" si="16"/>
        <v>9.955003333333291</v>
      </c>
      <c r="J112" s="30">
        <f t="shared" si="17"/>
        <v>9.955003333333291</v>
      </c>
      <c r="K112" s="30">
        <f t="shared" si="11"/>
        <v>1.1861293778428807E-06</v>
      </c>
      <c r="L112" s="36">
        <f t="shared" si="12"/>
        <v>3747.8185715196837</v>
      </c>
      <c r="M112" s="37">
        <f t="shared" si="13"/>
        <v>29.003871312360662</v>
      </c>
      <c r="N112" s="38">
        <f t="shared" si="9"/>
        <v>3776.8224428320445</v>
      </c>
      <c r="P112" s="35"/>
    </row>
    <row r="113" spans="1:16" s="14" customFormat="1" ht="12.75">
      <c r="A113" s="39" t="s">
        <v>480</v>
      </c>
      <c r="B113" s="25" t="s">
        <v>24</v>
      </c>
      <c r="C113">
        <v>251</v>
      </c>
      <c r="D113">
        <v>224333.96</v>
      </c>
      <c r="E113" s="27">
        <v>16650</v>
      </c>
      <c r="F113" s="28">
        <f t="shared" si="14"/>
        <v>3381.851288888889</v>
      </c>
      <c r="G113" s="29">
        <f t="shared" si="10"/>
        <v>0.00015649859640727513</v>
      </c>
      <c r="H113" s="30">
        <f t="shared" si="15"/>
        <v>13.47351111111111</v>
      </c>
      <c r="I113" s="30">
        <f t="shared" si="16"/>
        <v>871.8512888888886</v>
      </c>
      <c r="J113" s="30">
        <f t="shared" si="17"/>
        <v>871.8512888888886</v>
      </c>
      <c r="K113" s="30">
        <f t="shared" si="11"/>
        <v>0.00010388026927109303</v>
      </c>
      <c r="L113" s="36">
        <f t="shared" si="12"/>
        <v>12803.172895675376</v>
      </c>
      <c r="M113" s="37">
        <f t="shared" si="13"/>
        <v>2540.1360240410977</v>
      </c>
      <c r="N113" s="38">
        <f t="shared" si="9"/>
        <v>15343.308919716474</v>
      </c>
      <c r="P113" s="35"/>
    </row>
    <row r="114" spans="1:16" s="14" customFormat="1" ht="12.75">
      <c r="A114" s="24" t="s">
        <v>481</v>
      </c>
      <c r="B114" s="25" t="s">
        <v>78</v>
      </c>
      <c r="C114">
        <v>8054</v>
      </c>
      <c r="D114">
        <v>22996476</v>
      </c>
      <c r="E114" s="27">
        <v>1328750</v>
      </c>
      <c r="F114" s="28">
        <f t="shared" si="14"/>
        <v>139389.36421749764</v>
      </c>
      <c r="G114" s="29">
        <f t="shared" si="10"/>
        <v>0.006450384121209521</v>
      </c>
      <c r="H114" s="30">
        <f t="shared" si="15"/>
        <v>17.30684929444967</v>
      </c>
      <c r="I114" s="30">
        <f t="shared" si="16"/>
        <v>58849.36421749764</v>
      </c>
      <c r="J114" s="30">
        <f t="shared" si="17"/>
        <v>58849.36421749764</v>
      </c>
      <c r="K114" s="30">
        <f t="shared" si="11"/>
        <v>0.007011846950570234</v>
      </c>
      <c r="L114" s="36">
        <f t="shared" si="12"/>
        <v>527706.8615519252</v>
      </c>
      <c r="M114" s="37">
        <f t="shared" si="13"/>
        <v>171457.43998530897</v>
      </c>
      <c r="N114" s="38">
        <f t="shared" si="9"/>
        <v>699164.3015372341</v>
      </c>
      <c r="P114" s="35"/>
    </row>
    <row r="115" spans="1:16" s="14" customFormat="1" ht="12.75">
      <c r="A115" s="24" t="s">
        <v>485</v>
      </c>
      <c r="B115" s="25" t="s">
        <v>185</v>
      </c>
      <c r="C115">
        <v>1568</v>
      </c>
      <c r="D115">
        <v>3759548.26</v>
      </c>
      <c r="E115" s="27">
        <v>304750</v>
      </c>
      <c r="F115" s="28">
        <f t="shared" si="14"/>
        <v>19343.631408301884</v>
      </c>
      <c r="G115" s="29">
        <f t="shared" si="10"/>
        <v>0.0008951461510933363</v>
      </c>
      <c r="H115" s="30">
        <f t="shared" si="15"/>
        <v>12.336499622641508</v>
      </c>
      <c r="I115" s="30">
        <f t="shared" si="16"/>
        <v>3663.6314083018847</v>
      </c>
      <c r="J115" s="30">
        <f t="shared" si="17"/>
        <v>3663.6314083018847</v>
      </c>
      <c r="K115" s="30">
        <f t="shared" si="11"/>
        <v>0.0004365182710109358</v>
      </c>
      <c r="L115" s="36">
        <f t="shared" si="12"/>
        <v>73232.03659616697</v>
      </c>
      <c r="M115" s="37">
        <f t="shared" si="13"/>
        <v>10673.97873655267</v>
      </c>
      <c r="N115" s="38">
        <f t="shared" si="9"/>
        <v>83906.01533271965</v>
      </c>
      <c r="P115" s="35"/>
    </row>
    <row r="116" spans="1:16" s="14" customFormat="1" ht="12.75">
      <c r="A116" s="24" t="s">
        <v>493</v>
      </c>
      <c r="B116" s="25" t="s">
        <v>408</v>
      </c>
      <c r="C116">
        <v>504</v>
      </c>
      <c r="D116">
        <v>1093989.6500000001</v>
      </c>
      <c r="E116" s="27">
        <v>63650</v>
      </c>
      <c r="F116" s="28">
        <f t="shared" si="14"/>
        <v>8662.54176904949</v>
      </c>
      <c r="G116" s="29">
        <f t="shared" si="10"/>
        <v>0.00040086790114920995</v>
      </c>
      <c r="H116" s="30">
        <f t="shared" si="15"/>
        <v>17.187582875098194</v>
      </c>
      <c r="I116" s="30">
        <f t="shared" si="16"/>
        <v>3622.5417690494896</v>
      </c>
      <c r="J116" s="30">
        <f t="shared" si="17"/>
        <v>3622.5417690494896</v>
      </c>
      <c r="K116" s="30">
        <f t="shared" si="11"/>
        <v>0.0004316224787534848</v>
      </c>
      <c r="L116" s="36">
        <f t="shared" si="12"/>
        <v>32795.06119903611</v>
      </c>
      <c r="M116" s="37">
        <f t="shared" si="13"/>
        <v>10554.26420012883</v>
      </c>
      <c r="N116" s="38">
        <f t="shared" si="9"/>
        <v>43349.32539916494</v>
      </c>
      <c r="P116" s="35"/>
    </row>
    <row r="117" spans="1:16" s="14" customFormat="1" ht="12.75">
      <c r="A117" s="39" t="s">
        <v>480</v>
      </c>
      <c r="B117" s="25" t="s">
        <v>25</v>
      </c>
      <c r="C117">
        <v>100</v>
      </c>
      <c r="D117">
        <v>145902</v>
      </c>
      <c r="E117" s="27">
        <v>11800</v>
      </c>
      <c r="F117" s="28">
        <f t="shared" si="14"/>
        <v>1236.457627118644</v>
      </c>
      <c r="G117" s="29">
        <f t="shared" si="10"/>
        <v>5.7218330030328946E-05</v>
      </c>
      <c r="H117" s="30">
        <f t="shared" si="15"/>
        <v>12.36457627118644</v>
      </c>
      <c r="I117" s="30">
        <f t="shared" si="16"/>
        <v>236.45762711864398</v>
      </c>
      <c r="J117" s="30">
        <f t="shared" si="17"/>
        <v>236.45762711864398</v>
      </c>
      <c r="K117" s="30">
        <f t="shared" si="11"/>
        <v>2.8173706100260025E-05</v>
      </c>
      <c r="L117" s="36">
        <f t="shared" si="12"/>
        <v>4681.039887882731</v>
      </c>
      <c r="M117" s="37">
        <f t="shared" si="13"/>
        <v>688.9185626700282</v>
      </c>
      <c r="N117" s="38">
        <f t="shared" si="9"/>
        <v>5369.958450552759</v>
      </c>
      <c r="P117" s="35"/>
    </row>
    <row r="118" spans="1:16" s="14" customFormat="1" ht="12.75">
      <c r="A118" s="24" t="s">
        <v>482</v>
      </c>
      <c r="B118" s="25" t="s">
        <v>103</v>
      </c>
      <c r="C118">
        <v>301</v>
      </c>
      <c r="D118">
        <v>1034943.12</v>
      </c>
      <c r="E118" s="27">
        <v>134600</v>
      </c>
      <c r="F118" s="28">
        <f t="shared" si="14"/>
        <v>2314.397318870728</v>
      </c>
      <c r="G118" s="29">
        <f t="shared" si="10"/>
        <v>0.0001071010819198472</v>
      </c>
      <c r="H118" s="30">
        <f t="shared" si="15"/>
        <v>7.689027637444279</v>
      </c>
      <c r="I118" s="30">
        <f t="shared" si="16"/>
        <v>-695.602681129272</v>
      </c>
      <c r="J118" s="30">
        <f t="shared" si="17"/>
        <v>0</v>
      </c>
      <c r="K118" s="30">
        <f t="shared" si="11"/>
        <v>0</v>
      </c>
      <c r="L118" s="36">
        <f t="shared" si="12"/>
        <v>8761.955062939793</v>
      </c>
      <c r="M118" s="37">
        <f t="shared" si="13"/>
        <v>0</v>
      </c>
      <c r="N118" s="38">
        <f t="shared" si="9"/>
        <v>8761.955062939793</v>
      </c>
      <c r="P118" s="35"/>
    </row>
    <row r="119" spans="1:16" s="14" customFormat="1" ht="12.75">
      <c r="A119" s="24" t="s">
        <v>486</v>
      </c>
      <c r="B119" s="25" t="s">
        <v>204</v>
      </c>
      <c r="C119">
        <v>2107</v>
      </c>
      <c r="D119">
        <v>5632932.61</v>
      </c>
      <c r="E119" s="27">
        <v>356400</v>
      </c>
      <c r="F119" s="28">
        <f t="shared" si="14"/>
        <v>33301.31596315937</v>
      </c>
      <c r="G119" s="29">
        <f t="shared" si="10"/>
        <v>0.0015410521520778956</v>
      </c>
      <c r="H119" s="30">
        <f t="shared" si="15"/>
        <v>15.805085886644221</v>
      </c>
      <c r="I119" s="30">
        <f t="shared" si="16"/>
        <v>12231.315963159373</v>
      </c>
      <c r="J119" s="30">
        <f t="shared" si="17"/>
        <v>12231.315963159373</v>
      </c>
      <c r="K119" s="30">
        <f t="shared" si="11"/>
        <v>0.0014573499081616229</v>
      </c>
      <c r="L119" s="36">
        <f t="shared" si="12"/>
        <v>126073.70032226511</v>
      </c>
      <c r="M119" s="37">
        <f t="shared" si="13"/>
        <v>35635.9010939188</v>
      </c>
      <c r="N119" s="38">
        <f t="shared" si="9"/>
        <v>161709.60141618393</v>
      </c>
      <c r="P119" s="35"/>
    </row>
    <row r="120" spans="1:16" s="14" customFormat="1" ht="12.75">
      <c r="A120" s="24" t="s">
        <v>493</v>
      </c>
      <c r="B120" s="25" t="s">
        <v>522</v>
      </c>
      <c r="C120">
        <v>562</v>
      </c>
      <c r="D120">
        <v>1323841.2</v>
      </c>
      <c r="E120" s="27">
        <v>58350</v>
      </c>
      <c r="F120" s="28">
        <f t="shared" si="14"/>
        <v>12750.621326478149</v>
      </c>
      <c r="G120" s="29">
        <f t="shared" si="10"/>
        <v>0.0005900479265515272</v>
      </c>
      <c r="H120" s="30">
        <f t="shared" si="15"/>
        <v>22.6879383033419</v>
      </c>
      <c r="I120" s="30">
        <f t="shared" si="16"/>
        <v>7130.621326478149</v>
      </c>
      <c r="J120" s="30">
        <f t="shared" si="17"/>
        <v>7130.621326478149</v>
      </c>
      <c r="K120" s="30">
        <f t="shared" si="11"/>
        <v>0.0008496068915706446</v>
      </c>
      <c r="L120" s="36">
        <f t="shared" si="12"/>
        <v>48271.90654613937</v>
      </c>
      <c r="M120" s="37">
        <f t="shared" si="13"/>
        <v>20775.043101979296</v>
      </c>
      <c r="N120" s="38">
        <f t="shared" si="9"/>
        <v>69046.94964811867</v>
      </c>
      <c r="P120" s="35"/>
    </row>
    <row r="121" spans="1:16" s="14" customFormat="1" ht="12.75">
      <c r="A121" s="24" t="s">
        <v>494</v>
      </c>
      <c r="B121" s="25" t="s">
        <v>442</v>
      </c>
      <c r="C121">
        <v>2072</v>
      </c>
      <c r="D121">
        <v>3271217</v>
      </c>
      <c r="E121" s="27">
        <v>235450</v>
      </c>
      <c r="F121" s="28">
        <f t="shared" si="14"/>
        <v>28787.265338713103</v>
      </c>
      <c r="G121" s="29">
        <f t="shared" si="10"/>
        <v>0.001332159883763718</v>
      </c>
      <c r="H121" s="30">
        <f t="shared" si="15"/>
        <v>13.893467827564239</v>
      </c>
      <c r="I121" s="30">
        <f t="shared" si="16"/>
        <v>8067.265338713102</v>
      </c>
      <c r="J121" s="30">
        <f t="shared" si="17"/>
        <v>8067.265338713102</v>
      </c>
      <c r="K121" s="30">
        <f t="shared" si="11"/>
        <v>0.0009612071534984834</v>
      </c>
      <c r="L121" s="36">
        <f t="shared" si="12"/>
        <v>108984.19352032489</v>
      </c>
      <c r="M121" s="37">
        <f t="shared" si="13"/>
        <v>23503.952524379205</v>
      </c>
      <c r="N121" s="38">
        <f t="shared" si="9"/>
        <v>132488.1460447041</v>
      </c>
      <c r="P121" s="35"/>
    </row>
    <row r="122" spans="1:16" s="14" customFormat="1" ht="12.75">
      <c r="A122" s="24" t="s">
        <v>493</v>
      </c>
      <c r="B122" s="25" t="s">
        <v>409</v>
      </c>
      <c r="C122">
        <v>55</v>
      </c>
      <c r="D122">
        <v>297719.24</v>
      </c>
      <c r="E122" s="27">
        <v>36750</v>
      </c>
      <c r="F122" s="28">
        <f t="shared" si="14"/>
        <v>445.5662095238095</v>
      </c>
      <c r="G122" s="29">
        <f t="shared" si="10"/>
        <v>2.0619027993953005E-05</v>
      </c>
      <c r="H122" s="30">
        <f t="shared" si="15"/>
        <v>8.10120380952381</v>
      </c>
      <c r="I122" s="30">
        <f t="shared" si="16"/>
        <v>-104.43379047619047</v>
      </c>
      <c r="J122" s="30">
        <f t="shared" si="17"/>
        <v>0</v>
      </c>
      <c r="K122" s="30">
        <f t="shared" si="11"/>
        <v>0</v>
      </c>
      <c r="L122" s="36">
        <f t="shared" si="12"/>
        <v>1686.8456740681597</v>
      </c>
      <c r="M122" s="37">
        <f t="shared" si="13"/>
        <v>0</v>
      </c>
      <c r="N122" s="38">
        <f t="shared" si="9"/>
        <v>1686.8456740681597</v>
      </c>
      <c r="P122" s="35"/>
    </row>
    <row r="123" spans="1:16" s="14" customFormat="1" ht="12.75">
      <c r="A123" s="24" t="s">
        <v>483</v>
      </c>
      <c r="B123" s="25" t="s">
        <v>126</v>
      </c>
      <c r="C123">
        <v>1713</v>
      </c>
      <c r="D123">
        <v>3791227.61</v>
      </c>
      <c r="E123" s="27">
        <v>258500</v>
      </c>
      <c r="F123" s="28">
        <f t="shared" si="14"/>
        <v>25123.299403984525</v>
      </c>
      <c r="G123" s="29">
        <f t="shared" si="10"/>
        <v>0.0011626061461546685</v>
      </c>
      <c r="H123" s="30">
        <f t="shared" si="15"/>
        <v>14.666257678916827</v>
      </c>
      <c r="I123" s="30">
        <f t="shared" si="16"/>
        <v>7993.299403984524</v>
      </c>
      <c r="J123" s="30">
        <f t="shared" si="17"/>
        <v>7993.299403984524</v>
      </c>
      <c r="K123" s="30">
        <f t="shared" si="11"/>
        <v>0.0009523941812468912</v>
      </c>
      <c r="L123" s="36">
        <f t="shared" si="12"/>
        <v>95112.97762732583</v>
      </c>
      <c r="M123" s="37">
        <f t="shared" si="13"/>
        <v>23288.453003130144</v>
      </c>
      <c r="N123" s="38">
        <f t="shared" si="9"/>
        <v>118401.43063045597</v>
      </c>
      <c r="P123" s="35"/>
    </row>
    <row r="124" spans="1:16" s="14" customFormat="1" ht="12.75">
      <c r="A124" s="24" t="s">
        <v>483</v>
      </c>
      <c r="B124" s="25" t="s">
        <v>127</v>
      </c>
      <c r="C124">
        <v>1908</v>
      </c>
      <c r="D124">
        <v>4568245.08</v>
      </c>
      <c r="E124" s="27">
        <v>504050</v>
      </c>
      <c r="F124" s="28">
        <f t="shared" si="14"/>
        <v>17292.355148576527</v>
      </c>
      <c r="G124" s="29">
        <f t="shared" si="10"/>
        <v>0.0008002212628981326</v>
      </c>
      <c r="H124" s="30">
        <f t="shared" si="15"/>
        <v>9.063079218331515</v>
      </c>
      <c r="I124" s="30">
        <f t="shared" si="16"/>
        <v>-1787.6448514234698</v>
      </c>
      <c r="J124" s="30">
        <f t="shared" si="17"/>
        <v>0</v>
      </c>
      <c r="K124" s="30">
        <f t="shared" si="11"/>
        <v>0</v>
      </c>
      <c r="L124" s="36">
        <f t="shared" si="12"/>
        <v>65466.21770982359</v>
      </c>
      <c r="M124" s="37">
        <f t="shared" si="13"/>
        <v>0</v>
      </c>
      <c r="N124" s="38">
        <f t="shared" si="9"/>
        <v>65466.21770982359</v>
      </c>
      <c r="P124" s="35"/>
    </row>
    <row r="125" spans="1:16" s="14" customFormat="1" ht="14.25">
      <c r="A125" s="24" t="s">
        <v>487</v>
      </c>
      <c r="B125" s="25" t="s">
        <v>222</v>
      </c>
      <c r="C125">
        <v>1164</v>
      </c>
      <c r="D125" s="102">
        <v>3359077</v>
      </c>
      <c r="E125" s="27">
        <v>282600</v>
      </c>
      <c r="F125" s="28">
        <f t="shared" si="14"/>
        <v>13835.688704883227</v>
      </c>
      <c r="G125" s="29">
        <f t="shared" si="10"/>
        <v>0.0006402605193658932</v>
      </c>
      <c r="H125" s="30">
        <f t="shared" si="15"/>
        <v>11.886330502477</v>
      </c>
      <c r="I125" s="30">
        <f t="shared" si="16"/>
        <v>2195.6887048832277</v>
      </c>
      <c r="J125" s="30">
        <f t="shared" si="17"/>
        <v>2195.6887048832277</v>
      </c>
      <c r="K125" s="30">
        <f t="shared" si="11"/>
        <v>0.00026161426473252086</v>
      </c>
      <c r="L125" s="36">
        <f t="shared" si="12"/>
        <v>52379.80605515113</v>
      </c>
      <c r="M125" s="37">
        <f t="shared" si="13"/>
        <v>6397.132226485501</v>
      </c>
      <c r="N125" s="38">
        <f t="shared" si="9"/>
        <v>58776.93828163663</v>
      </c>
      <c r="P125" s="35"/>
    </row>
    <row r="126" spans="1:16" s="14" customFormat="1" ht="12.75">
      <c r="A126" s="24" t="s">
        <v>491</v>
      </c>
      <c r="B126" s="25" t="s">
        <v>346</v>
      </c>
      <c r="C126">
        <v>37</v>
      </c>
      <c r="D126">
        <v>76861.6</v>
      </c>
      <c r="E126" s="27">
        <v>10200</v>
      </c>
      <c r="F126" s="28">
        <f t="shared" si="14"/>
        <v>278.81168627450984</v>
      </c>
      <c r="G126" s="29">
        <f t="shared" si="10"/>
        <v>1.2902293399850294E-05</v>
      </c>
      <c r="H126" s="30">
        <f t="shared" si="15"/>
        <v>7.535450980392158</v>
      </c>
      <c r="I126" s="30">
        <f t="shared" si="16"/>
        <v>-91.18831372549016</v>
      </c>
      <c r="J126" s="30">
        <f t="shared" si="17"/>
        <v>0</v>
      </c>
      <c r="K126" s="30">
        <f t="shared" si="11"/>
        <v>0</v>
      </c>
      <c r="L126" s="36">
        <f t="shared" si="12"/>
        <v>1055.538496454754</v>
      </c>
      <c r="M126" s="37">
        <f t="shared" si="13"/>
        <v>0</v>
      </c>
      <c r="N126" s="38">
        <f t="shared" si="9"/>
        <v>1055.538496454754</v>
      </c>
      <c r="P126" s="35"/>
    </row>
    <row r="127" spans="1:16" s="14" customFormat="1" ht="12.75">
      <c r="A127" s="24" t="s">
        <v>493</v>
      </c>
      <c r="B127" s="25" t="s">
        <v>410</v>
      </c>
      <c r="C127">
        <v>321</v>
      </c>
      <c r="D127">
        <v>264076.71</v>
      </c>
      <c r="E127" s="27">
        <v>19000</v>
      </c>
      <c r="F127" s="28">
        <f t="shared" si="14"/>
        <v>4461.506521578948</v>
      </c>
      <c r="G127" s="29">
        <f t="shared" si="10"/>
        <v>0.00020646073669265645</v>
      </c>
      <c r="H127" s="30">
        <f t="shared" si="15"/>
        <v>13.898774210526318</v>
      </c>
      <c r="I127" s="30">
        <f t="shared" si="16"/>
        <v>1251.506521578948</v>
      </c>
      <c r="J127" s="30">
        <f t="shared" si="17"/>
        <v>1251.506521578948</v>
      </c>
      <c r="K127" s="30">
        <f t="shared" si="11"/>
        <v>0.0001491158367407295</v>
      </c>
      <c r="L127" s="36">
        <f t="shared" si="12"/>
        <v>16890.58284692519</v>
      </c>
      <c r="M127" s="37">
        <f t="shared" si="13"/>
        <v>3646.260366072813</v>
      </c>
      <c r="N127" s="38">
        <f t="shared" si="9"/>
        <v>20536.843212998003</v>
      </c>
      <c r="P127" s="35"/>
    </row>
    <row r="128" spans="1:16" s="14" customFormat="1" ht="12.75">
      <c r="A128" s="24" t="s">
        <v>491</v>
      </c>
      <c r="B128" s="25" t="s">
        <v>347</v>
      </c>
      <c r="C128">
        <v>826</v>
      </c>
      <c r="D128">
        <v>1050359.26</v>
      </c>
      <c r="E128" s="27">
        <v>68750</v>
      </c>
      <c r="F128" s="28">
        <f t="shared" si="14"/>
        <v>12619.589072872726</v>
      </c>
      <c r="G128" s="29">
        <f t="shared" si="10"/>
        <v>0.0005839842761950776</v>
      </c>
      <c r="H128" s="30">
        <f t="shared" si="15"/>
        <v>15.277952872727273</v>
      </c>
      <c r="I128" s="30">
        <f t="shared" si="16"/>
        <v>4359.589072872727</v>
      </c>
      <c r="J128" s="30">
        <f t="shared" si="17"/>
        <v>4359.589072872727</v>
      </c>
      <c r="K128" s="30">
        <f t="shared" si="11"/>
        <v>0.0005194409787229776</v>
      </c>
      <c r="L128" s="36">
        <f t="shared" si="12"/>
        <v>47775.838430036194</v>
      </c>
      <c r="M128" s="37">
        <f t="shared" si="13"/>
        <v>12701.649232098851</v>
      </c>
      <c r="N128" s="38">
        <f t="shared" si="9"/>
        <v>60477.48766213504</v>
      </c>
      <c r="P128" s="35"/>
    </row>
    <row r="129" spans="1:16" s="14" customFormat="1" ht="12.75">
      <c r="A129" s="24" t="s">
        <v>488</v>
      </c>
      <c r="B129" s="25" t="s">
        <v>264</v>
      </c>
      <c r="C129">
        <v>3776</v>
      </c>
      <c r="D129">
        <v>4288665.3</v>
      </c>
      <c r="E129" s="27">
        <v>217000</v>
      </c>
      <c r="F129" s="28">
        <f t="shared" si="14"/>
        <v>74626.72890691244</v>
      </c>
      <c r="G129" s="29">
        <f t="shared" si="10"/>
        <v>0.003453427525559577</v>
      </c>
      <c r="H129" s="30">
        <f t="shared" si="15"/>
        <v>19.76343456221198</v>
      </c>
      <c r="I129" s="30">
        <f t="shared" si="16"/>
        <v>36866.72890691244</v>
      </c>
      <c r="J129" s="30">
        <f t="shared" si="17"/>
        <v>36866.72890691244</v>
      </c>
      <c r="K129" s="30">
        <f t="shared" si="11"/>
        <v>0.004392636421831941</v>
      </c>
      <c r="L129" s="36">
        <f t="shared" si="12"/>
        <v>282525.40730370564</v>
      </c>
      <c r="M129" s="37">
        <f t="shared" si="13"/>
        <v>107411.1002397568</v>
      </c>
      <c r="N129" s="38">
        <f t="shared" si="9"/>
        <v>389936.50754346245</v>
      </c>
      <c r="P129" s="35"/>
    </row>
    <row r="130" spans="1:16" s="14" customFormat="1" ht="14.25">
      <c r="A130" s="24" t="s">
        <v>487</v>
      </c>
      <c r="B130" s="25" t="s">
        <v>223</v>
      </c>
      <c r="C130">
        <v>2458</v>
      </c>
      <c r="D130" s="102">
        <v>3514896.99</v>
      </c>
      <c r="E130" s="27">
        <v>149850</v>
      </c>
      <c r="F130" s="28">
        <f t="shared" si="14"/>
        <v>57655.100443243246</v>
      </c>
      <c r="G130" s="29">
        <f t="shared" si="10"/>
        <v>0.002668048215110172</v>
      </c>
      <c r="H130" s="30">
        <f t="shared" si="15"/>
        <v>23.456102702702704</v>
      </c>
      <c r="I130" s="30">
        <f t="shared" si="16"/>
        <v>33075.100443243246</v>
      </c>
      <c r="J130" s="30">
        <f t="shared" si="17"/>
        <v>33075.100443243246</v>
      </c>
      <c r="K130" s="30">
        <f t="shared" si="11"/>
        <v>0.003940867420854879</v>
      </c>
      <c r="L130" s="36">
        <f t="shared" si="12"/>
        <v>218273.41187876396</v>
      </c>
      <c r="M130" s="37">
        <f t="shared" si="13"/>
        <v>96364.20247968115</v>
      </c>
      <c r="N130" s="38">
        <f t="shared" si="9"/>
        <v>314637.6143584451</v>
      </c>
      <c r="P130" s="35"/>
    </row>
    <row r="131" spans="1:16" s="14" customFormat="1" ht="12.75">
      <c r="A131" s="24" t="s">
        <v>488</v>
      </c>
      <c r="B131" s="25" t="s">
        <v>265</v>
      </c>
      <c r="C131">
        <v>1173</v>
      </c>
      <c r="D131">
        <v>1067958.3</v>
      </c>
      <c r="E131" s="27">
        <v>94650</v>
      </c>
      <c r="F131" s="28">
        <f t="shared" si="14"/>
        <v>13235.235984152141</v>
      </c>
      <c r="G131" s="29">
        <f t="shared" si="10"/>
        <v>0.0006124739610650938</v>
      </c>
      <c r="H131" s="30">
        <f t="shared" si="15"/>
        <v>11.28323613312203</v>
      </c>
      <c r="I131" s="30">
        <f t="shared" si="16"/>
        <v>1505.2359841521406</v>
      </c>
      <c r="J131" s="30">
        <f t="shared" si="17"/>
        <v>1505.2359841521406</v>
      </c>
      <c r="K131" s="30">
        <f t="shared" si="11"/>
        <v>0.00017934746595321102</v>
      </c>
      <c r="L131" s="36">
        <f t="shared" si="12"/>
        <v>50106.583685954465</v>
      </c>
      <c r="M131" s="37">
        <f t="shared" si="13"/>
        <v>4385.500367729669</v>
      </c>
      <c r="N131" s="38">
        <f t="shared" si="9"/>
        <v>54492.084053684135</v>
      </c>
      <c r="P131" s="35"/>
    </row>
    <row r="132" spans="1:16" s="14" customFormat="1" ht="12.75">
      <c r="A132" s="24" t="s">
        <v>489</v>
      </c>
      <c r="B132" s="25" t="s">
        <v>314</v>
      </c>
      <c r="C132">
        <v>4002</v>
      </c>
      <c r="D132">
        <v>6118845.78</v>
      </c>
      <c r="E132" s="27">
        <v>310550</v>
      </c>
      <c r="F132" s="28">
        <f t="shared" si="14"/>
        <v>78852.42573356947</v>
      </c>
      <c r="G132" s="29">
        <f t="shared" si="10"/>
        <v>0.003648975929591198</v>
      </c>
      <c r="H132" s="30">
        <f t="shared" si="15"/>
        <v>19.703254805989374</v>
      </c>
      <c r="I132" s="30">
        <f t="shared" si="16"/>
        <v>38832.42573356948</v>
      </c>
      <c r="J132" s="30">
        <f t="shared" si="17"/>
        <v>38832.42573356948</v>
      </c>
      <c r="K132" s="30">
        <f t="shared" si="11"/>
        <v>0.004626847368424336</v>
      </c>
      <c r="L132" s="36">
        <f t="shared" si="12"/>
        <v>298523.25063116086</v>
      </c>
      <c r="M132" s="37">
        <f t="shared" si="13"/>
        <v>113138.15184290141</v>
      </c>
      <c r="N132" s="38">
        <f t="shared" si="9"/>
        <v>411661.4024740623</v>
      </c>
      <c r="P132" s="35"/>
    </row>
    <row r="133" spans="1:16" s="14" customFormat="1" ht="12.75">
      <c r="A133" s="24" t="s">
        <v>486</v>
      </c>
      <c r="B133" s="25" t="s">
        <v>205</v>
      </c>
      <c r="C133">
        <v>1669</v>
      </c>
      <c r="D133">
        <v>2198730</v>
      </c>
      <c r="E133" s="27">
        <v>139750</v>
      </c>
      <c r="F133" s="28">
        <f t="shared" si="14"/>
        <v>26258.89352415027</v>
      </c>
      <c r="G133" s="29">
        <f t="shared" si="10"/>
        <v>0.0012151569151604468</v>
      </c>
      <c r="H133" s="30">
        <f t="shared" si="15"/>
        <v>15.733309481216457</v>
      </c>
      <c r="I133" s="30">
        <f t="shared" si="16"/>
        <v>9568.893524150268</v>
      </c>
      <c r="J133" s="30">
        <f t="shared" si="17"/>
        <v>9568.893524150268</v>
      </c>
      <c r="K133" s="30">
        <f t="shared" si="11"/>
        <v>0.0011401247535941063</v>
      </c>
      <c r="L133" s="36">
        <f t="shared" si="12"/>
        <v>99412.16367006022</v>
      </c>
      <c r="M133" s="37">
        <f t="shared" si="13"/>
        <v>27878.94158175103</v>
      </c>
      <c r="N133" s="38">
        <f t="shared" si="9"/>
        <v>127291.10525181126</v>
      </c>
      <c r="P133" s="35"/>
    </row>
    <row r="134" spans="1:16" s="14" customFormat="1" ht="12.75">
      <c r="A134" s="24" t="s">
        <v>488</v>
      </c>
      <c r="B134" s="25" t="s">
        <v>266</v>
      </c>
      <c r="C134">
        <v>44</v>
      </c>
      <c r="D134">
        <v>94917</v>
      </c>
      <c r="E134" s="27">
        <v>4900</v>
      </c>
      <c r="F134" s="28">
        <f t="shared" si="14"/>
        <v>852.315918367347</v>
      </c>
      <c r="G134" s="29">
        <f t="shared" si="10"/>
        <v>3.944178307257611E-05</v>
      </c>
      <c r="H134" s="30">
        <f t="shared" si="15"/>
        <v>19.370816326530612</v>
      </c>
      <c r="I134" s="30">
        <f t="shared" si="16"/>
        <v>412.3159183673469</v>
      </c>
      <c r="J134" s="30">
        <f t="shared" si="17"/>
        <v>412.3159183673469</v>
      </c>
      <c r="K134" s="30">
        <f t="shared" si="11"/>
        <v>4.91270577569985E-05</v>
      </c>
      <c r="L134" s="36">
        <f t="shared" si="12"/>
        <v>3226.7380001143533</v>
      </c>
      <c r="M134" s="37">
        <f t="shared" si="13"/>
        <v>1201.2811483770856</v>
      </c>
      <c r="N134" s="38">
        <f aca="true" t="shared" si="18" ref="N134:N197">L134+M134</f>
        <v>4428.019148491439</v>
      </c>
      <c r="P134" s="35"/>
    </row>
    <row r="135" spans="1:16" s="14" customFormat="1" ht="12.75">
      <c r="A135" s="39" t="s">
        <v>479</v>
      </c>
      <c r="B135" s="25" t="s">
        <v>1</v>
      </c>
      <c r="C135">
        <v>3938</v>
      </c>
      <c r="D135">
        <v>6545208.22</v>
      </c>
      <c r="E135" s="27">
        <v>413550</v>
      </c>
      <c r="F135" s="28">
        <f t="shared" si="14"/>
        <v>62326.27244676581</v>
      </c>
      <c r="G135" s="29">
        <f aca="true" t="shared" si="19" ref="G135:G198">F135/$F$498</f>
        <v>0.0028842114345072087</v>
      </c>
      <c r="H135" s="30">
        <f t="shared" si="15"/>
        <v>15.826884826502235</v>
      </c>
      <c r="I135" s="30">
        <f t="shared" si="16"/>
        <v>22946.2724467658</v>
      </c>
      <c r="J135" s="30">
        <f t="shared" si="17"/>
        <v>22946.2724467658</v>
      </c>
      <c r="K135" s="30">
        <f aca="true" t="shared" si="20" ref="K135:K198">J135/$J$498</f>
        <v>0.0027340269962503614</v>
      </c>
      <c r="L135" s="36">
        <f aca="true" t="shared" si="21" ref="L135:L198">$B$505*G135</f>
        <v>235957.756244535</v>
      </c>
      <c r="M135" s="37">
        <f aca="true" t="shared" si="22" ref="M135:M198">$G$505*K135</f>
        <v>66853.89355078386</v>
      </c>
      <c r="N135" s="38">
        <f t="shared" si="18"/>
        <v>302811.64979531884</v>
      </c>
      <c r="P135" s="35"/>
    </row>
    <row r="136" spans="1:16" s="14" customFormat="1" ht="12.75">
      <c r="A136" s="39" t="s">
        <v>480</v>
      </c>
      <c r="B136" s="25" t="s">
        <v>26</v>
      </c>
      <c r="C136">
        <v>212</v>
      </c>
      <c r="D136">
        <v>227624.74</v>
      </c>
      <c r="E136" s="27">
        <v>17550</v>
      </c>
      <c r="F136" s="28">
        <f aca="true" t="shared" si="23" ref="F136:F199">(C136*D136)/E136</f>
        <v>2749.6549789173787</v>
      </c>
      <c r="G136" s="29">
        <f t="shared" si="19"/>
        <v>0.00012724307133748234</v>
      </c>
      <c r="H136" s="30">
        <f aca="true" t="shared" si="24" ref="H136:H199">D136/E136</f>
        <v>12.970070655270655</v>
      </c>
      <c r="I136" s="30">
        <f aca="true" t="shared" si="25" ref="I136:I199">(H136-10)*C136</f>
        <v>629.6549789173789</v>
      </c>
      <c r="J136" s="30">
        <f aca="true" t="shared" si="26" ref="J136:J199">IF(I136&gt;0,I136,0)</f>
        <v>629.6549789173789</v>
      </c>
      <c r="K136" s="30">
        <f t="shared" si="20"/>
        <v>7.502280445232859E-05</v>
      </c>
      <c r="L136" s="36">
        <f t="shared" si="21"/>
        <v>10409.774141813386</v>
      </c>
      <c r="M136" s="37">
        <f t="shared" si="22"/>
        <v>1834.4978266915264</v>
      </c>
      <c r="N136" s="38">
        <f t="shared" si="18"/>
        <v>12244.271968504912</v>
      </c>
      <c r="P136" s="35"/>
    </row>
    <row r="137" spans="1:16" s="14" customFormat="1" ht="12.75">
      <c r="A137" s="39" t="s">
        <v>480</v>
      </c>
      <c r="B137" s="25" t="s">
        <v>27</v>
      </c>
      <c r="C137">
        <v>789</v>
      </c>
      <c r="D137">
        <v>1391776.67</v>
      </c>
      <c r="E137" s="27">
        <v>87750</v>
      </c>
      <c r="F137" s="28">
        <f t="shared" si="23"/>
        <v>12514.094502905982</v>
      </c>
      <c r="G137" s="29">
        <f t="shared" si="19"/>
        <v>0.0005791024080352837</v>
      </c>
      <c r="H137" s="30">
        <f t="shared" si="24"/>
        <v>15.86070279202279</v>
      </c>
      <c r="I137" s="30">
        <f t="shared" si="25"/>
        <v>4624.094502905981</v>
      </c>
      <c r="J137" s="30">
        <f t="shared" si="26"/>
        <v>4624.094502905981</v>
      </c>
      <c r="K137" s="30">
        <f t="shared" si="20"/>
        <v>0.0005509565544245837</v>
      </c>
      <c r="L137" s="36">
        <f t="shared" si="21"/>
        <v>47376.452087036196</v>
      </c>
      <c r="M137" s="37">
        <f t="shared" si="22"/>
        <v>13472.2849815031</v>
      </c>
      <c r="N137" s="38">
        <f t="shared" si="18"/>
        <v>60848.737068539296</v>
      </c>
      <c r="P137" s="35"/>
    </row>
    <row r="138" spans="1:16" s="14" customFormat="1" ht="12.75">
      <c r="A138" s="24" t="s">
        <v>493</v>
      </c>
      <c r="B138" s="25" t="s">
        <v>496</v>
      </c>
      <c r="C138">
        <v>1337</v>
      </c>
      <c r="D138">
        <v>1393147.88</v>
      </c>
      <c r="E138" s="27">
        <v>88250</v>
      </c>
      <c r="F138" s="28">
        <f t="shared" si="23"/>
        <v>21106.387711728046</v>
      </c>
      <c r="G138" s="29">
        <f t="shared" si="19"/>
        <v>0.0009767194858525084</v>
      </c>
      <c r="H138" s="30">
        <f t="shared" si="24"/>
        <v>15.78637824362606</v>
      </c>
      <c r="I138" s="30">
        <f t="shared" si="25"/>
        <v>7736.3877117280435</v>
      </c>
      <c r="J138" s="30">
        <f t="shared" si="26"/>
        <v>7736.3877117280435</v>
      </c>
      <c r="K138" s="30">
        <f t="shared" si="20"/>
        <v>0.0009217833923306903</v>
      </c>
      <c r="L138" s="36">
        <f t="shared" si="21"/>
        <v>79905.56295726304</v>
      </c>
      <c r="M138" s="37">
        <f t="shared" si="22"/>
        <v>22539.94158516834</v>
      </c>
      <c r="N138" s="38">
        <f t="shared" si="18"/>
        <v>102445.50454243139</v>
      </c>
      <c r="P138" s="35"/>
    </row>
    <row r="139" spans="1:16" s="14" customFormat="1" ht="12.75">
      <c r="A139" s="24" t="s">
        <v>488</v>
      </c>
      <c r="B139" s="25" t="s">
        <v>513</v>
      </c>
      <c r="C139">
        <v>1642</v>
      </c>
      <c r="D139">
        <v>2370789.94</v>
      </c>
      <c r="E139" s="27">
        <v>60950</v>
      </c>
      <c r="F139" s="28">
        <f t="shared" si="23"/>
        <v>63869.35326464315</v>
      </c>
      <c r="G139" s="29">
        <f t="shared" si="19"/>
        <v>0.002955619063498528</v>
      </c>
      <c r="H139" s="30">
        <f t="shared" si="24"/>
        <v>38.89729187858901</v>
      </c>
      <c r="I139" s="30">
        <f t="shared" si="25"/>
        <v>47449.353264643156</v>
      </c>
      <c r="J139" s="30">
        <f t="shared" si="26"/>
        <v>47449.353264643156</v>
      </c>
      <c r="K139" s="30">
        <f t="shared" si="20"/>
        <v>0.005653546260339958</v>
      </c>
      <c r="L139" s="36">
        <f t="shared" si="21"/>
        <v>241799.62474070257</v>
      </c>
      <c r="M139" s="37">
        <f t="shared" si="22"/>
        <v>138243.54345862826</v>
      </c>
      <c r="N139" s="38">
        <f t="shared" si="18"/>
        <v>380043.1681993308</v>
      </c>
      <c r="P139" s="35"/>
    </row>
    <row r="140" spans="1:16" s="14" customFormat="1" ht="12.75">
      <c r="A140" s="24" t="s">
        <v>483</v>
      </c>
      <c r="B140" s="25" t="s">
        <v>128</v>
      </c>
      <c r="C140">
        <v>436</v>
      </c>
      <c r="D140">
        <v>1147075.11</v>
      </c>
      <c r="E140" s="27">
        <v>74000</v>
      </c>
      <c r="F140" s="28">
        <f t="shared" si="23"/>
        <v>6758.442540000001</v>
      </c>
      <c r="G140" s="29">
        <f t="shared" si="19"/>
        <v>0.00031275377923454574</v>
      </c>
      <c r="H140" s="30">
        <f t="shared" si="24"/>
        <v>15.501015</v>
      </c>
      <c r="I140" s="30">
        <f t="shared" si="25"/>
        <v>2398.4425400000005</v>
      </c>
      <c r="J140" s="30">
        <f t="shared" si="26"/>
        <v>2398.4425400000005</v>
      </c>
      <c r="K140" s="30">
        <f t="shared" si="20"/>
        <v>0.0002857721953981041</v>
      </c>
      <c r="L140" s="36">
        <f t="shared" si="21"/>
        <v>25586.432091026927</v>
      </c>
      <c r="M140" s="37">
        <f t="shared" si="22"/>
        <v>6987.854895771179</v>
      </c>
      <c r="N140" s="38">
        <f t="shared" si="18"/>
        <v>32574.286986798106</v>
      </c>
      <c r="P140" s="35"/>
    </row>
    <row r="141" spans="1:16" s="14" customFormat="1" ht="12.75">
      <c r="A141" s="39" t="s">
        <v>480</v>
      </c>
      <c r="B141" s="25" t="s">
        <v>28</v>
      </c>
      <c r="C141">
        <v>1261</v>
      </c>
      <c r="D141">
        <v>3305636.34</v>
      </c>
      <c r="E141" s="27">
        <v>255400</v>
      </c>
      <c r="F141" s="28">
        <f t="shared" si="23"/>
        <v>16321.094067110414</v>
      </c>
      <c r="G141" s="29">
        <f t="shared" si="19"/>
        <v>0.000755275171834383</v>
      </c>
      <c r="H141" s="30">
        <f t="shared" si="24"/>
        <v>12.94297705559906</v>
      </c>
      <c r="I141" s="30">
        <f t="shared" si="25"/>
        <v>3711.0940671104154</v>
      </c>
      <c r="J141" s="30">
        <f t="shared" si="26"/>
        <v>3711.0940671104154</v>
      </c>
      <c r="K141" s="30">
        <f t="shared" si="20"/>
        <v>0.0004421734026144409</v>
      </c>
      <c r="L141" s="36">
        <f t="shared" si="21"/>
        <v>61789.171473725815</v>
      </c>
      <c r="M141" s="37">
        <f t="shared" si="22"/>
        <v>10812.261045672116</v>
      </c>
      <c r="N141" s="38">
        <f t="shared" si="18"/>
        <v>72601.43251939793</v>
      </c>
      <c r="P141" s="35"/>
    </row>
    <row r="142" spans="1:16" s="14" customFormat="1" ht="12.75">
      <c r="A142" s="24" t="s">
        <v>493</v>
      </c>
      <c r="B142" s="25" t="s">
        <v>411</v>
      </c>
      <c r="C142">
        <v>1218</v>
      </c>
      <c r="D142">
        <v>3186122.19</v>
      </c>
      <c r="E142" s="27">
        <v>145850</v>
      </c>
      <c r="F142" s="28">
        <f t="shared" si="23"/>
        <v>26607.451679259513</v>
      </c>
      <c r="G142" s="29">
        <f t="shared" si="19"/>
        <v>0.0012312867971041406</v>
      </c>
      <c r="H142" s="30">
        <f t="shared" si="24"/>
        <v>21.845198423037367</v>
      </c>
      <c r="I142" s="30">
        <f t="shared" si="25"/>
        <v>14427.451679259513</v>
      </c>
      <c r="J142" s="30">
        <f t="shared" si="26"/>
        <v>14427.451679259513</v>
      </c>
      <c r="K142" s="30">
        <f t="shared" si="20"/>
        <v>0.0017190174338644168</v>
      </c>
      <c r="L142" s="36">
        <f t="shared" si="21"/>
        <v>100731.75165393266</v>
      </c>
      <c r="M142" s="37">
        <f t="shared" si="22"/>
        <v>42034.33568619729</v>
      </c>
      <c r="N142" s="38">
        <f t="shared" si="18"/>
        <v>142766.08734012995</v>
      </c>
      <c r="P142" s="35"/>
    </row>
    <row r="143" spans="1:16" s="14" customFormat="1" ht="12.75">
      <c r="A143" s="24" t="s">
        <v>488</v>
      </c>
      <c r="B143" s="25" t="s">
        <v>267</v>
      </c>
      <c r="C143">
        <v>2186</v>
      </c>
      <c r="D143">
        <v>2591984.91</v>
      </c>
      <c r="E143" s="27">
        <v>173300</v>
      </c>
      <c r="F143" s="28">
        <f t="shared" si="23"/>
        <v>32695.204923600693</v>
      </c>
      <c r="G143" s="29">
        <f t="shared" si="19"/>
        <v>0.0015130037493377938</v>
      </c>
      <c r="H143" s="30">
        <f t="shared" si="24"/>
        <v>14.95663537218696</v>
      </c>
      <c r="I143" s="30">
        <f t="shared" si="25"/>
        <v>10835.204923600697</v>
      </c>
      <c r="J143" s="30">
        <f t="shared" si="26"/>
        <v>10835.204923600697</v>
      </c>
      <c r="K143" s="30">
        <f t="shared" si="20"/>
        <v>0.0012910045777480737</v>
      </c>
      <c r="L143" s="36">
        <f t="shared" si="21"/>
        <v>123779.0564214693</v>
      </c>
      <c r="M143" s="37">
        <f t="shared" si="22"/>
        <v>31568.33591354959</v>
      </c>
      <c r="N143" s="38">
        <f t="shared" si="18"/>
        <v>155347.3923350189</v>
      </c>
      <c r="P143" s="35"/>
    </row>
    <row r="144" spans="1:16" s="14" customFormat="1" ht="12.75">
      <c r="A144" s="24" t="s">
        <v>486</v>
      </c>
      <c r="B144" s="25" t="s">
        <v>206</v>
      </c>
      <c r="C144">
        <v>1257</v>
      </c>
      <c r="D144">
        <v>3366055</v>
      </c>
      <c r="E144" s="27">
        <v>219400</v>
      </c>
      <c r="F144" s="28">
        <f t="shared" si="23"/>
        <v>19285.009731084778</v>
      </c>
      <c r="G144" s="29">
        <f t="shared" si="19"/>
        <v>0.000892433373558245</v>
      </c>
      <c r="H144" s="30">
        <f t="shared" si="24"/>
        <v>15.342092069279854</v>
      </c>
      <c r="I144" s="30">
        <f t="shared" si="25"/>
        <v>6715.009731084776</v>
      </c>
      <c r="J144" s="30">
        <f t="shared" si="26"/>
        <v>6715.009731084776</v>
      </c>
      <c r="K144" s="30">
        <f t="shared" si="20"/>
        <v>0.0008000871569646728</v>
      </c>
      <c r="L144" s="36">
        <f t="shared" si="21"/>
        <v>73010.10387212585</v>
      </c>
      <c r="M144" s="37">
        <f t="shared" si="22"/>
        <v>19564.160008816325</v>
      </c>
      <c r="N144" s="38">
        <f t="shared" si="18"/>
        <v>92574.26388094218</v>
      </c>
      <c r="P144" s="35"/>
    </row>
    <row r="145" spans="1:16" s="14" customFormat="1" ht="12.75">
      <c r="A145" s="24" t="s">
        <v>488</v>
      </c>
      <c r="B145" s="25" t="s">
        <v>268</v>
      </c>
      <c r="C145">
        <v>123</v>
      </c>
      <c r="D145">
        <v>160471</v>
      </c>
      <c r="E145" s="27">
        <v>9000</v>
      </c>
      <c r="F145" s="28">
        <f t="shared" si="23"/>
        <v>2193.103666666667</v>
      </c>
      <c r="G145" s="29">
        <f t="shared" si="19"/>
        <v>0.00010148809521477998</v>
      </c>
      <c r="H145" s="30">
        <f t="shared" si="24"/>
        <v>17.830111111111112</v>
      </c>
      <c r="I145" s="30">
        <f t="shared" si="25"/>
        <v>963.1036666666668</v>
      </c>
      <c r="J145" s="30">
        <f t="shared" si="26"/>
        <v>963.1036666666668</v>
      </c>
      <c r="K145" s="30">
        <f t="shared" si="20"/>
        <v>0.0001147529051162081</v>
      </c>
      <c r="L145" s="36">
        <f t="shared" si="21"/>
        <v>8302.755805592575</v>
      </c>
      <c r="M145" s="37">
        <f t="shared" si="22"/>
        <v>2805.9995434586644</v>
      </c>
      <c r="N145" s="38">
        <f t="shared" si="18"/>
        <v>11108.75534905124</v>
      </c>
      <c r="P145" s="35"/>
    </row>
    <row r="146" spans="1:16" s="14" customFormat="1" ht="12.75">
      <c r="A146" s="24" t="s">
        <v>494</v>
      </c>
      <c r="B146" s="25" t="s">
        <v>443</v>
      </c>
      <c r="C146">
        <v>6421</v>
      </c>
      <c r="D146">
        <v>13017040.46</v>
      </c>
      <c r="E146" s="27">
        <v>990450</v>
      </c>
      <c r="F146" s="28">
        <f t="shared" si="23"/>
        <v>84388.32530027766</v>
      </c>
      <c r="G146" s="29">
        <f t="shared" si="19"/>
        <v>0.0039051552935058416</v>
      </c>
      <c r="H146" s="30">
        <f t="shared" si="24"/>
        <v>13.142551829976274</v>
      </c>
      <c r="I146" s="30">
        <f t="shared" si="25"/>
        <v>20178.32530027765</v>
      </c>
      <c r="J146" s="30">
        <f t="shared" si="26"/>
        <v>20178.32530027765</v>
      </c>
      <c r="K146" s="30">
        <f t="shared" si="20"/>
        <v>0.0024042286710431056</v>
      </c>
      <c r="L146" s="36">
        <f t="shared" si="21"/>
        <v>319481.3215902615</v>
      </c>
      <c r="M146" s="37">
        <f t="shared" si="22"/>
        <v>58789.488130913734</v>
      </c>
      <c r="N146" s="38">
        <f t="shared" si="18"/>
        <v>378270.80972117523</v>
      </c>
      <c r="P146" s="35"/>
    </row>
    <row r="147" spans="1:16" s="14" customFormat="1" ht="12.75">
      <c r="A147" s="24" t="s">
        <v>483</v>
      </c>
      <c r="B147" s="25" t="s">
        <v>129</v>
      </c>
      <c r="C147">
        <v>7964</v>
      </c>
      <c r="D147">
        <v>18546864.33</v>
      </c>
      <c r="E147" s="27">
        <v>1075400</v>
      </c>
      <c r="F147" s="28">
        <f t="shared" si="23"/>
        <v>137350.96477972847</v>
      </c>
      <c r="G147" s="29">
        <f t="shared" si="19"/>
        <v>0.006356055121002932</v>
      </c>
      <c r="H147" s="30">
        <f t="shared" si="24"/>
        <v>17.24647975636972</v>
      </c>
      <c r="I147" s="30">
        <f t="shared" si="25"/>
        <v>57710.96477972845</v>
      </c>
      <c r="J147" s="30">
        <f t="shared" si="26"/>
        <v>57710.96477972845</v>
      </c>
      <c r="K147" s="30">
        <f t="shared" si="20"/>
        <v>0.00687620771754893</v>
      </c>
      <c r="L147" s="36">
        <f t="shared" si="21"/>
        <v>519989.79234845337</v>
      </c>
      <c r="M147" s="37">
        <f t="shared" si="22"/>
        <v>168140.71675684315</v>
      </c>
      <c r="N147" s="38">
        <f t="shared" si="18"/>
        <v>688130.5091052966</v>
      </c>
      <c r="P147" s="35"/>
    </row>
    <row r="148" spans="1:16" s="14" customFormat="1" ht="12.75">
      <c r="A148" s="24" t="s">
        <v>491</v>
      </c>
      <c r="B148" s="25" t="s">
        <v>348</v>
      </c>
      <c r="C148">
        <v>916</v>
      </c>
      <c r="D148">
        <v>2860308</v>
      </c>
      <c r="E148" s="27">
        <v>213550</v>
      </c>
      <c r="F148" s="28">
        <f t="shared" si="23"/>
        <v>12268.986785296183</v>
      </c>
      <c r="G148" s="29">
        <f t="shared" si="19"/>
        <v>0.0005677597999494246</v>
      </c>
      <c r="H148" s="30">
        <f t="shared" si="24"/>
        <v>13.394090376960898</v>
      </c>
      <c r="I148" s="30">
        <f t="shared" si="25"/>
        <v>3108.986785296183</v>
      </c>
      <c r="J148" s="30">
        <f t="shared" si="26"/>
        <v>3108.986785296183</v>
      </c>
      <c r="K148" s="30">
        <f t="shared" si="20"/>
        <v>0.00037043288062168215</v>
      </c>
      <c r="L148" s="36">
        <f t="shared" si="21"/>
        <v>46448.511672585366</v>
      </c>
      <c r="M148" s="37">
        <f t="shared" si="22"/>
        <v>9058.02334898539</v>
      </c>
      <c r="N148" s="38">
        <f t="shared" si="18"/>
        <v>55506.53502157076</v>
      </c>
      <c r="P148" s="35"/>
    </row>
    <row r="149" spans="1:16" s="14" customFormat="1" ht="12.75">
      <c r="A149" s="24" t="s">
        <v>488</v>
      </c>
      <c r="B149" s="25" t="s">
        <v>269</v>
      </c>
      <c r="C149">
        <v>1542</v>
      </c>
      <c r="D149">
        <v>2566034</v>
      </c>
      <c r="E149" s="27">
        <v>149500</v>
      </c>
      <c r="F149" s="28">
        <f t="shared" si="23"/>
        <v>26467.053030100335</v>
      </c>
      <c r="G149" s="29">
        <f t="shared" si="19"/>
        <v>0.001224789707299193</v>
      </c>
      <c r="H149" s="30">
        <f t="shared" si="24"/>
        <v>17.164107023411372</v>
      </c>
      <c r="I149" s="30">
        <f t="shared" si="25"/>
        <v>11047.053030100336</v>
      </c>
      <c r="J149" s="30">
        <f t="shared" si="26"/>
        <v>11047.053030100336</v>
      </c>
      <c r="K149" s="30">
        <f t="shared" si="20"/>
        <v>0.0013162460823810482</v>
      </c>
      <c r="L149" s="36">
        <f t="shared" si="21"/>
        <v>100200.22379361246</v>
      </c>
      <c r="M149" s="37">
        <f t="shared" si="22"/>
        <v>32185.554714281567</v>
      </c>
      <c r="N149" s="38">
        <f t="shared" si="18"/>
        <v>132385.77850789402</v>
      </c>
      <c r="P149" s="35"/>
    </row>
    <row r="150" spans="1:16" s="14" customFormat="1" ht="12.75">
      <c r="A150" s="24" t="s">
        <v>488</v>
      </c>
      <c r="B150" s="25" t="s">
        <v>270</v>
      </c>
      <c r="C150">
        <v>1275</v>
      </c>
      <c r="D150">
        <v>1079449.92</v>
      </c>
      <c r="E150" s="27">
        <v>73950</v>
      </c>
      <c r="F150" s="28">
        <f t="shared" si="23"/>
        <v>18611.20551724138</v>
      </c>
      <c r="G150" s="29">
        <f t="shared" si="19"/>
        <v>0.000861252400560924</v>
      </c>
      <c r="H150" s="30">
        <f t="shared" si="24"/>
        <v>14.597023935091277</v>
      </c>
      <c r="I150" s="30">
        <f t="shared" si="25"/>
        <v>5861.205517241378</v>
      </c>
      <c r="J150" s="30">
        <f t="shared" si="26"/>
        <v>5861.205517241378</v>
      </c>
      <c r="K150" s="30">
        <f t="shared" si="20"/>
        <v>0.0006983571798812193</v>
      </c>
      <c r="L150" s="36">
        <f t="shared" si="21"/>
        <v>70459.18394373775</v>
      </c>
      <c r="M150" s="37">
        <f t="shared" si="22"/>
        <v>17076.604081904003</v>
      </c>
      <c r="N150" s="38">
        <f t="shared" si="18"/>
        <v>87535.78802564176</v>
      </c>
      <c r="P150" s="35"/>
    </row>
    <row r="151" spans="1:16" s="14" customFormat="1" ht="12.75">
      <c r="A151" s="24" t="s">
        <v>482</v>
      </c>
      <c r="B151" s="25" t="s">
        <v>104</v>
      </c>
      <c r="C151">
        <v>618</v>
      </c>
      <c r="D151">
        <v>2100106.19</v>
      </c>
      <c r="E151" s="27">
        <v>167300</v>
      </c>
      <c r="F151" s="28">
        <f t="shared" si="23"/>
        <v>7757.714437656904</v>
      </c>
      <c r="G151" s="29">
        <f t="shared" si="19"/>
        <v>0.0003589960992106911</v>
      </c>
      <c r="H151" s="30">
        <f t="shared" si="24"/>
        <v>12.552935983263598</v>
      </c>
      <c r="I151" s="30">
        <f t="shared" si="25"/>
        <v>1577.7144376569038</v>
      </c>
      <c r="J151" s="30">
        <f t="shared" si="26"/>
        <v>1577.7144376569038</v>
      </c>
      <c r="K151" s="30">
        <f t="shared" si="20"/>
        <v>0.00018798320620201246</v>
      </c>
      <c r="L151" s="36">
        <f t="shared" si="21"/>
        <v>29369.52300266024</v>
      </c>
      <c r="M151" s="37">
        <f t="shared" si="22"/>
        <v>4596.666117050136</v>
      </c>
      <c r="N151" s="38">
        <f t="shared" si="18"/>
        <v>33966.189119710376</v>
      </c>
      <c r="P151" s="35"/>
    </row>
    <row r="152" spans="1:16" s="14" customFormat="1" ht="12.75">
      <c r="A152" s="24" t="s">
        <v>488</v>
      </c>
      <c r="B152" s="25" t="s">
        <v>271</v>
      </c>
      <c r="C152">
        <v>1065</v>
      </c>
      <c r="D152">
        <v>973629.18</v>
      </c>
      <c r="E152" s="27">
        <v>64650</v>
      </c>
      <c r="F152" s="28">
        <f t="shared" si="23"/>
        <v>16038.902965197216</v>
      </c>
      <c r="G152" s="29">
        <f t="shared" si="19"/>
        <v>0.0007422164925503074</v>
      </c>
      <c r="H152" s="30">
        <f t="shared" si="24"/>
        <v>15.060002784222739</v>
      </c>
      <c r="I152" s="30">
        <f t="shared" si="25"/>
        <v>5388.902965197217</v>
      </c>
      <c r="J152" s="30">
        <f t="shared" si="26"/>
        <v>5388.902965197217</v>
      </c>
      <c r="K152" s="30">
        <f t="shared" si="20"/>
        <v>0.0006420827705765097</v>
      </c>
      <c r="L152" s="36">
        <f t="shared" si="21"/>
        <v>60720.83902537535</v>
      </c>
      <c r="M152" s="37">
        <f t="shared" si="22"/>
        <v>15700.552062501854</v>
      </c>
      <c r="N152" s="38">
        <f t="shared" si="18"/>
        <v>76421.39108787721</v>
      </c>
      <c r="P152" s="35"/>
    </row>
    <row r="153" spans="1:16" s="14" customFormat="1" ht="12.75">
      <c r="A153" s="24" t="s">
        <v>491</v>
      </c>
      <c r="B153" s="25" t="s">
        <v>349</v>
      </c>
      <c r="C153">
        <v>6568</v>
      </c>
      <c r="D153">
        <v>7971103.8</v>
      </c>
      <c r="E153" s="27">
        <v>392400</v>
      </c>
      <c r="F153" s="28">
        <f t="shared" si="23"/>
        <v>133420.51416513763</v>
      </c>
      <c r="G153" s="29">
        <f t="shared" si="19"/>
        <v>0.00617416953471103</v>
      </c>
      <c r="H153" s="30">
        <f t="shared" si="24"/>
        <v>20.31372018348624</v>
      </c>
      <c r="I153" s="30">
        <f t="shared" si="25"/>
        <v>67740.51416513762</v>
      </c>
      <c r="J153" s="30">
        <f t="shared" si="26"/>
        <v>67740.51416513762</v>
      </c>
      <c r="K153" s="30">
        <f t="shared" si="20"/>
        <v>0.008071219188085173</v>
      </c>
      <c r="L153" s="36">
        <f t="shared" si="21"/>
        <v>505109.70612412575</v>
      </c>
      <c r="M153" s="37">
        <f t="shared" si="22"/>
        <v>197361.7777605436</v>
      </c>
      <c r="N153" s="38">
        <f t="shared" si="18"/>
        <v>702471.4838846694</v>
      </c>
      <c r="P153" s="35"/>
    </row>
    <row r="154" spans="1:16" s="14" customFormat="1" ht="12.75">
      <c r="A154" s="24" t="s">
        <v>481</v>
      </c>
      <c r="B154" s="25" t="s">
        <v>79</v>
      </c>
      <c r="C154">
        <v>11685</v>
      </c>
      <c r="D154">
        <v>35171948.856</v>
      </c>
      <c r="E154" s="27">
        <v>2532600</v>
      </c>
      <c r="F154" s="28">
        <f t="shared" si="23"/>
        <v>162277.5891899076</v>
      </c>
      <c r="G154" s="29">
        <f t="shared" si="19"/>
        <v>0.007509559932459625</v>
      </c>
      <c r="H154" s="30">
        <f t="shared" si="24"/>
        <v>13.887684141198768</v>
      </c>
      <c r="I154" s="30">
        <f t="shared" si="25"/>
        <v>45427.58918990761</v>
      </c>
      <c r="J154" s="30">
        <f t="shared" si="26"/>
        <v>45427.58918990761</v>
      </c>
      <c r="K154" s="30">
        <f t="shared" si="20"/>
        <v>0.0054126549533444635</v>
      </c>
      <c r="L154" s="36">
        <f t="shared" si="21"/>
        <v>614358.188462624</v>
      </c>
      <c r="M154" s="37">
        <f t="shared" si="22"/>
        <v>132353.14010223388</v>
      </c>
      <c r="N154" s="38">
        <f t="shared" si="18"/>
        <v>746711.3285648578</v>
      </c>
      <c r="P154" s="35"/>
    </row>
    <row r="155" spans="1:16" s="14" customFormat="1" ht="12.75">
      <c r="A155" s="24" t="s">
        <v>484</v>
      </c>
      <c r="B155" s="25" t="s">
        <v>161</v>
      </c>
      <c r="C155">
        <v>2933</v>
      </c>
      <c r="D155">
        <v>3222386</v>
      </c>
      <c r="E155" s="27">
        <v>224700</v>
      </c>
      <c r="F155" s="28">
        <f t="shared" si="23"/>
        <v>42061.673956386294</v>
      </c>
      <c r="G155" s="29">
        <f t="shared" si="19"/>
        <v>0.0019464465981523429</v>
      </c>
      <c r="H155" s="30">
        <f t="shared" si="24"/>
        <v>14.340836671117044</v>
      </c>
      <c r="I155" s="30">
        <f t="shared" si="25"/>
        <v>12731.67395638629</v>
      </c>
      <c r="J155" s="30">
        <f t="shared" si="26"/>
        <v>12731.67395638629</v>
      </c>
      <c r="K155" s="30">
        <f t="shared" si="20"/>
        <v>0.001516967097160216</v>
      </c>
      <c r="L155" s="36">
        <f t="shared" si="21"/>
        <v>159239.0788188892</v>
      </c>
      <c r="M155" s="37">
        <f t="shared" si="22"/>
        <v>37093.6925541257</v>
      </c>
      <c r="N155" s="38">
        <f t="shared" si="18"/>
        <v>196332.7713730149</v>
      </c>
      <c r="P155" s="35"/>
    </row>
    <row r="156" spans="1:16" s="14" customFormat="1" ht="12.75">
      <c r="A156" s="24" t="s">
        <v>482</v>
      </c>
      <c r="B156" s="25" t="s">
        <v>105</v>
      </c>
      <c r="C156">
        <v>7500</v>
      </c>
      <c r="D156">
        <v>8834253.66</v>
      </c>
      <c r="E156" s="27">
        <v>441050</v>
      </c>
      <c r="F156" s="28">
        <f t="shared" si="23"/>
        <v>150225.37682802405</v>
      </c>
      <c r="G156" s="29">
        <f t="shared" si="19"/>
        <v>0.0069518315886870395</v>
      </c>
      <c r="H156" s="30">
        <f t="shared" si="24"/>
        <v>20.03005024373654</v>
      </c>
      <c r="I156" s="30">
        <f t="shared" si="25"/>
        <v>75225.37682802405</v>
      </c>
      <c r="J156" s="30">
        <f t="shared" si="26"/>
        <v>75225.37682802405</v>
      </c>
      <c r="K156" s="30">
        <f t="shared" si="20"/>
        <v>0.008963033605046921</v>
      </c>
      <c r="L156" s="36">
        <f t="shared" si="21"/>
        <v>568730.3516764333</v>
      </c>
      <c r="M156" s="37">
        <f t="shared" si="22"/>
        <v>219168.90189661976</v>
      </c>
      <c r="N156" s="38">
        <f t="shared" si="18"/>
        <v>787899.253573053</v>
      </c>
      <c r="P156" s="35"/>
    </row>
    <row r="157" spans="1:16" s="14" customFormat="1" ht="12.75">
      <c r="A157" s="24" t="s">
        <v>484</v>
      </c>
      <c r="B157" s="25" t="s">
        <v>162</v>
      </c>
      <c r="C157">
        <v>1122</v>
      </c>
      <c r="D157">
        <v>2634489</v>
      </c>
      <c r="E157" s="27">
        <v>166150</v>
      </c>
      <c r="F157" s="28">
        <f t="shared" si="23"/>
        <v>17790.530592837797</v>
      </c>
      <c r="G157" s="29">
        <f t="shared" si="19"/>
        <v>0.0008232748365569183</v>
      </c>
      <c r="H157" s="30">
        <f t="shared" si="24"/>
        <v>15.856087872404453</v>
      </c>
      <c r="I157" s="30">
        <f t="shared" si="25"/>
        <v>6570.530592837797</v>
      </c>
      <c r="J157" s="30">
        <f t="shared" si="26"/>
        <v>6570.530592837797</v>
      </c>
      <c r="K157" s="30">
        <f t="shared" si="20"/>
        <v>0.0007828726021702663</v>
      </c>
      <c r="L157" s="36">
        <f t="shared" si="21"/>
        <v>67352.23391822774</v>
      </c>
      <c r="M157" s="37">
        <f t="shared" si="22"/>
        <v>19143.220487982126</v>
      </c>
      <c r="N157" s="38">
        <f t="shared" si="18"/>
        <v>86495.45440620986</v>
      </c>
      <c r="P157" s="35"/>
    </row>
    <row r="158" spans="1:16" s="14" customFormat="1" ht="12.75">
      <c r="A158" s="39" t="s">
        <v>480</v>
      </c>
      <c r="B158" s="25" t="s">
        <v>29</v>
      </c>
      <c r="C158">
        <v>3328</v>
      </c>
      <c r="D158">
        <v>3716809.16</v>
      </c>
      <c r="E158" s="27">
        <v>174600</v>
      </c>
      <c r="F158" s="28">
        <f t="shared" si="23"/>
        <v>70845.02224788087</v>
      </c>
      <c r="G158" s="29">
        <f t="shared" si="19"/>
        <v>0.0032784252165855084</v>
      </c>
      <c r="H158" s="30">
        <f t="shared" si="24"/>
        <v>21.287566781214206</v>
      </c>
      <c r="I158" s="30">
        <f t="shared" si="25"/>
        <v>37565.02224788088</v>
      </c>
      <c r="J158" s="30">
        <f t="shared" si="26"/>
        <v>37565.02224788088</v>
      </c>
      <c r="K158" s="30">
        <f t="shared" si="20"/>
        <v>0.004475837423211957</v>
      </c>
      <c r="L158" s="36">
        <f t="shared" si="21"/>
        <v>268208.44299620186</v>
      </c>
      <c r="M158" s="37">
        <f t="shared" si="22"/>
        <v>109445.57572123768</v>
      </c>
      <c r="N158" s="38">
        <f t="shared" si="18"/>
        <v>377654.01871743955</v>
      </c>
      <c r="P158" s="35"/>
    </row>
    <row r="159" spans="1:16" s="14" customFormat="1" ht="12.75">
      <c r="A159" s="39" t="s">
        <v>480</v>
      </c>
      <c r="B159" s="25" t="s">
        <v>30</v>
      </c>
      <c r="C159">
        <v>3866</v>
      </c>
      <c r="D159">
        <v>3947481.683</v>
      </c>
      <c r="E159" s="27">
        <v>253900</v>
      </c>
      <c r="F159" s="28">
        <f t="shared" si="23"/>
        <v>60106.20002551399</v>
      </c>
      <c r="G159" s="29">
        <f t="shared" si="19"/>
        <v>0.0027814753328371192</v>
      </c>
      <c r="H159" s="30">
        <f t="shared" si="24"/>
        <v>15.547387487199686</v>
      </c>
      <c r="I159" s="30">
        <f t="shared" si="25"/>
        <v>21446.200025513983</v>
      </c>
      <c r="J159" s="30">
        <f t="shared" si="26"/>
        <v>21446.200025513983</v>
      </c>
      <c r="K159" s="30">
        <f t="shared" si="20"/>
        <v>0.0025552947640088163</v>
      </c>
      <c r="L159" s="36">
        <f t="shared" si="21"/>
        <v>227552.90084962302</v>
      </c>
      <c r="M159" s="37">
        <f t="shared" si="22"/>
        <v>62483.43720753712</v>
      </c>
      <c r="N159" s="38">
        <f t="shared" si="18"/>
        <v>290036.33805716014</v>
      </c>
      <c r="P159" s="35"/>
    </row>
    <row r="160" spans="1:16" s="14" customFormat="1" ht="12.75">
      <c r="A160" s="24" t="s">
        <v>492</v>
      </c>
      <c r="B160" s="25" t="s">
        <v>373</v>
      </c>
      <c r="C160">
        <v>1177</v>
      </c>
      <c r="D160">
        <v>1148576.77</v>
      </c>
      <c r="E160" s="27">
        <v>90100</v>
      </c>
      <c r="F160" s="28">
        <f t="shared" si="23"/>
        <v>15004.160469367369</v>
      </c>
      <c r="G160" s="29">
        <f t="shared" si="19"/>
        <v>0.0006943327346889332</v>
      </c>
      <c r="H160" s="30">
        <f t="shared" si="24"/>
        <v>12.747799889012208</v>
      </c>
      <c r="I160" s="30">
        <f t="shared" si="25"/>
        <v>3234.1604693673694</v>
      </c>
      <c r="J160" s="30">
        <f t="shared" si="26"/>
        <v>3234.1604693673694</v>
      </c>
      <c r="K160" s="30">
        <f t="shared" si="20"/>
        <v>0.0003853472085267783</v>
      </c>
      <c r="L160" s="36">
        <f t="shared" si="21"/>
        <v>56803.46184201469</v>
      </c>
      <c r="M160" s="37">
        <f t="shared" si="22"/>
        <v>9422.716489000559</v>
      </c>
      <c r="N160" s="38">
        <f t="shared" si="18"/>
        <v>66226.17833101525</v>
      </c>
      <c r="P160" s="35"/>
    </row>
    <row r="161" spans="1:16" s="14" customFormat="1" ht="12.75">
      <c r="A161" s="24" t="s">
        <v>483</v>
      </c>
      <c r="B161" s="25" t="s">
        <v>130</v>
      </c>
      <c r="C161">
        <v>1507</v>
      </c>
      <c r="D161">
        <v>2437383.56</v>
      </c>
      <c r="E161" s="27">
        <v>175250</v>
      </c>
      <c r="F161" s="28">
        <f t="shared" si="23"/>
        <v>20959.412410385165</v>
      </c>
      <c r="G161" s="29">
        <f t="shared" si="19"/>
        <v>0.0009699180548013358</v>
      </c>
      <c r="H161" s="30">
        <f t="shared" si="24"/>
        <v>13.908037432239658</v>
      </c>
      <c r="I161" s="30">
        <f t="shared" si="25"/>
        <v>5889.412410385164</v>
      </c>
      <c r="J161" s="30">
        <f t="shared" si="26"/>
        <v>5889.412410385164</v>
      </c>
      <c r="K161" s="30">
        <f t="shared" si="20"/>
        <v>0.0007017180049352393</v>
      </c>
      <c r="L161" s="36">
        <f t="shared" si="21"/>
        <v>79349.13689539883</v>
      </c>
      <c r="M161" s="37">
        <f t="shared" si="22"/>
        <v>17158.78477752713</v>
      </c>
      <c r="N161" s="38">
        <f t="shared" si="18"/>
        <v>96507.92167292596</v>
      </c>
      <c r="P161" s="35"/>
    </row>
    <row r="162" spans="1:16" s="14" customFormat="1" ht="12.75">
      <c r="A162" s="24" t="s">
        <v>492</v>
      </c>
      <c r="B162" s="25" t="s">
        <v>374</v>
      </c>
      <c r="C162">
        <v>730</v>
      </c>
      <c r="D162">
        <v>959657.89</v>
      </c>
      <c r="E162" s="27">
        <v>58950</v>
      </c>
      <c r="F162" s="28">
        <f t="shared" si="23"/>
        <v>11883.804235793046</v>
      </c>
      <c r="G162" s="29">
        <f t="shared" si="19"/>
        <v>0.0005499350870308321</v>
      </c>
      <c r="H162" s="30">
        <f t="shared" si="24"/>
        <v>16.279183884648006</v>
      </c>
      <c r="I162" s="30">
        <f t="shared" si="25"/>
        <v>4583.804235793044</v>
      </c>
      <c r="J162" s="30">
        <f t="shared" si="26"/>
        <v>4583.804235793044</v>
      </c>
      <c r="K162" s="30">
        <f t="shared" si="20"/>
        <v>0.0005461560066132361</v>
      </c>
      <c r="L162" s="36">
        <f t="shared" si="21"/>
        <v>44990.269320567</v>
      </c>
      <c r="M162" s="37">
        <f t="shared" si="22"/>
        <v>13354.899413326402</v>
      </c>
      <c r="N162" s="38">
        <f t="shared" si="18"/>
        <v>58345.1687338934</v>
      </c>
      <c r="P162" s="35"/>
    </row>
    <row r="163" spans="1:16" s="14" customFormat="1" ht="12.75">
      <c r="A163" s="24" t="s">
        <v>481</v>
      </c>
      <c r="B163" s="25" t="s">
        <v>80</v>
      </c>
      <c r="C163">
        <v>8448</v>
      </c>
      <c r="D163">
        <v>23998897</v>
      </c>
      <c r="E163" s="27">
        <v>1739650</v>
      </c>
      <c r="F163" s="28">
        <f t="shared" si="23"/>
        <v>116542.2250774581</v>
      </c>
      <c r="G163" s="29">
        <f t="shared" si="19"/>
        <v>0.005393109598499015</v>
      </c>
      <c r="H163" s="30">
        <f t="shared" si="24"/>
        <v>13.79524444572184</v>
      </c>
      <c r="I163" s="30">
        <f t="shared" si="25"/>
        <v>32062.225077458104</v>
      </c>
      <c r="J163" s="30">
        <f t="shared" si="26"/>
        <v>32062.225077458104</v>
      </c>
      <c r="K163" s="30">
        <f t="shared" si="20"/>
        <v>0.003820184264132235</v>
      </c>
      <c r="L163" s="36">
        <f t="shared" si="21"/>
        <v>441211.07933271804</v>
      </c>
      <c r="M163" s="37">
        <f t="shared" si="22"/>
        <v>93413.19324532704</v>
      </c>
      <c r="N163" s="38">
        <f t="shared" si="18"/>
        <v>534624.272578045</v>
      </c>
      <c r="P163" s="35"/>
    </row>
    <row r="164" spans="1:16" s="14" customFormat="1" ht="12.75">
      <c r="A164" s="24" t="s">
        <v>483</v>
      </c>
      <c r="B164" s="25" t="s">
        <v>135</v>
      </c>
      <c r="C164">
        <v>69</v>
      </c>
      <c r="D164">
        <v>213209.48</v>
      </c>
      <c r="E164" s="27">
        <v>12950</v>
      </c>
      <c r="F164" s="28">
        <f t="shared" si="23"/>
        <v>1136.0196231660232</v>
      </c>
      <c r="G164" s="29">
        <f t="shared" si="19"/>
        <v>5.257045958842734E-05</v>
      </c>
      <c r="H164" s="30">
        <f t="shared" si="24"/>
        <v>16.46405250965251</v>
      </c>
      <c r="I164" s="30">
        <f t="shared" si="25"/>
        <v>446.0196231660233</v>
      </c>
      <c r="J164" s="30">
        <f t="shared" si="26"/>
        <v>446.0196231660233</v>
      </c>
      <c r="K164" s="30">
        <f t="shared" si="20"/>
        <v>5.3142822801495815E-05</v>
      </c>
      <c r="L164" s="36">
        <f t="shared" si="21"/>
        <v>4300.796932159972</v>
      </c>
      <c r="M164" s="37">
        <f t="shared" si="22"/>
        <v>1299.476787695198</v>
      </c>
      <c r="N164" s="38">
        <f t="shared" si="18"/>
        <v>5600.27371985517</v>
      </c>
      <c r="P164" s="35"/>
    </row>
    <row r="165" spans="1:16" s="14" customFormat="1" ht="12.75">
      <c r="A165" s="39" t="s">
        <v>480</v>
      </c>
      <c r="B165" s="25" t="s">
        <v>31</v>
      </c>
      <c r="C165">
        <v>993</v>
      </c>
      <c r="D165">
        <v>974038.67</v>
      </c>
      <c r="E165" s="27">
        <v>54450</v>
      </c>
      <c r="F165" s="28">
        <f t="shared" si="23"/>
        <v>17763.460042424245</v>
      </c>
      <c r="G165" s="29">
        <f t="shared" si="19"/>
        <v>0.0008220221193964647</v>
      </c>
      <c r="H165" s="30">
        <f t="shared" si="24"/>
        <v>17.88868080808081</v>
      </c>
      <c r="I165" s="30">
        <f t="shared" si="25"/>
        <v>7833.460042424244</v>
      </c>
      <c r="J165" s="30">
        <f t="shared" si="26"/>
        <v>7833.460042424244</v>
      </c>
      <c r="K165" s="30">
        <f t="shared" si="20"/>
        <v>0.0009333494701469486</v>
      </c>
      <c r="L165" s="36">
        <f t="shared" si="21"/>
        <v>67249.7489454365</v>
      </c>
      <c r="M165" s="37">
        <f t="shared" si="22"/>
        <v>22822.7615193492</v>
      </c>
      <c r="N165" s="38">
        <f t="shared" si="18"/>
        <v>90072.5104647857</v>
      </c>
      <c r="P165" s="35"/>
    </row>
    <row r="166" spans="1:16" s="14" customFormat="1" ht="12.75">
      <c r="A166" s="24" t="s">
        <v>485</v>
      </c>
      <c r="B166" s="25" t="s">
        <v>186</v>
      </c>
      <c r="C166">
        <v>1162</v>
      </c>
      <c r="D166">
        <v>2427488.54</v>
      </c>
      <c r="E166" s="27">
        <v>249900</v>
      </c>
      <c r="F166" s="28">
        <f t="shared" si="23"/>
        <v>11287.481726610644</v>
      </c>
      <c r="G166" s="29">
        <f t="shared" si="19"/>
        <v>0.0005223396584560374</v>
      </c>
      <c r="H166" s="30">
        <f t="shared" si="24"/>
        <v>9.71383969587835</v>
      </c>
      <c r="I166" s="30">
        <f t="shared" si="25"/>
        <v>-332.5182733893566</v>
      </c>
      <c r="J166" s="30">
        <f t="shared" si="26"/>
        <v>0</v>
      </c>
      <c r="K166" s="30">
        <f t="shared" si="20"/>
        <v>0</v>
      </c>
      <c r="L166" s="36">
        <f t="shared" si="21"/>
        <v>42732.68330200682</v>
      </c>
      <c r="M166" s="37">
        <f t="shared" si="22"/>
        <v>0</v>
      </c>
      <c r="N166" s="38">
        <f t="shared" si="18"/>
        <v>42732.68330200682</v>
      </c>
      <c r="P166" s="35"/>
    </row>
    <row r="167" spans="1:16" s="14" customFormat="1" ht="12.75">
      <c r="A167" s="24" t="s">
        <v>481</v>
      </c>
      <c r="B167" s="25" t="s">
        <v>81</v>
      </c>
      <c r="C167">
        <v>5</v>
      </c>
      <c r="D167">
        <v>2695691</v>
      </c>
      <c r="E167" s="27">
        <v>157250</v>
      </c>
      <c r="F167" s="28">
        <f t="shared" si="23"/>
        <v>85.7135453100159</v>
      </c>
      <c r="G167" s="29">
        <f t="shared" si="19"/>
        <v>3.966481192765892E-06</v>
      </c>
      <c r="H167" s="30">
        <f t="shared" si="24"/>
        <v>17.14270906200318</v>
      </c>
      <c r="I167" s="30">
        <f t="shared" si="25"/>
        <v>35.7135453100159</v>
      </c>
      <c r="J167" s="30">
        <f t="shared" si="26"/>
        <v>35.7135453100159</v>
      </c>
      <c r="K167" s="30">
        <f t="shared" si="20"/>
        <v>4.255235670016471E-06</v>
      </c>
      <c r="L167" s="36">
        <f t="shared" si="21"/>
        <v>324.49840231324674</v>
      </c>
      <c r="M167" s="37">
        <f t="shared" si="22"/>
        <v>104.05130340956194</v>
      </c>
      <c r="N167" s="38">
        <f t="shared" si="18"/>
        <v>428.54970572280865</v>
      </c>
      <c r="P167" s="35"/>
    </row>
    <row r="168" spans="1:16" s="14" customFormat="1" ht="14.25">
      <c r="A168" s="24" t="s">
        <v>487</v>
      </c>
      <c r="B168" s="25" t="s">
        <v>224</v>
      </c>
      <c r="C168">
        <v>3459</v>
      </c>
      <c r="D168" s="102">
        <v>6838327.68</v>
      </c>
      <c r="E168" s="27">
        <v>384400</v>
      </c>
      <c r="F168" s="28">
        <f t="shared" si="23"/>
        <v>61534.27535150884</v>
      </c>
      <c r="G168" s="29">
        <f t="shared" si="19"/>
        <v>0.002847560966116247</v>
      </c>
      <c r="H168" s="30">
        <f t="shared" si="24"/>
        <v>17.78961415192508</v>
      </c>
      <c r="I168" s="30">
        <f t="shared" si="25"/>
        <v>26944.275351508848</v>
      </c>
      <c r="J168" s="30">
        <f t="shared" si="26"/>
        <v>26944.275351508848</v>
      </c>
      <c r="K168" s="30">
        <f t="shared" si="20"/>
        <v>0.003210385319721566</v>
      </c>
      <c r="L168" s="36">
        <f t="shared" si="21"/>
        <v>232959.37610382243</v>
      </c>
      <c r="M168" s="37">
        <f t="shared" si="22"/>
        <v>78502.06260436315</v>
      </c>
      <c r="N168" s="38">
        <f t="shared" si="18"/>
        <v>311461.43870818557</v>
      </c>
      <c r="P168" s="35"/>
    </row>
    <row r="169" spans="1:16" s="14" customFormat="1" ht="12.75">
      <c r="A169" s="24" t="s">
        <v>484</v>
      </c>
      <c r="B169" s="25" t="s">
        <v>163</v>
      </c>
      <c r="C169">
        <v>5745</v>
      </c>
      <c r="D169">
        <v>7083050</v>
      </c>
      <c r="E169" s="27">
        <v>348750</v>
      </c>
      <c r="F169" s="28">
        <f t="shared" si="23"/>
        <v>116679.92043010752</v>
      </c>
      <c r="G169" s="29">
        <f t="shared" si="19"/>
        <v>0.005399481590517777</v>
      </c>
      <c r="H169" s="30">
        <f t="shared" si="24"/>
        <v>20.309820788530466</v>
      </c>
      <c r="I169" s="30">
        <f t="shared" si="25"/>
        <v>59229.92043010753</v>
      </c>
      <c r="J169" s="30">
        <f t="shared" si="26"/>
        <v>59229.92043010753</v>
      </c>
      <c r="K169" s="30">
        <f t="shared" si="20"/>
        <v>0.007057189868958396</v>
      </c>
      <c r="L169" s="36">
        <f t="shared" si="21"/>
        <v>441732.37292498624</v>
      </c>
      <c r="M169" s="37">
        <f t="shared" si="22"/>
        <v>172566.18932954056</v>
      </c>
      <c r="N169" s="38">
        <f t="shared" si="18"/>
        <v>614298.5622545268</v>
      </c>
      <c r="P169" s="35"/>
    </row>
    <row r="170" spans="1:16" s="14" customFormat="1" ht="12.75">
      <c r="A170" s="39" t="s">
        <v>480</v>
      </c>
      <c r="B170" s="25" t="s">
        <v>32</v>
      </c>
      <c r="C170">
        <v>78</v>
      </c>
      <c r="D170">
        <v>5893.31</v>
      </c>
      <c r="E170" s="27">
        <v>8800</v>
      </c>
      <c r="F170" s="28">
        <f t="shared" si="23"/>
        <v>52.236156818181826</v>
      </c>
      <c r="G170" s="29">
        <f t="shared" si="19"/>
        <v>2.4172811059476356E-06</v>
      </c>
      <c r="H170" s="30">
        <f t="shared" si="24"/>
        <v>0.6696943181818182</v>
      </c>
      <c r="I170" s="30">
        <f t="shared" si="25"/>
        <v>-727.7638431818182</v>
      </c>
      <c r="J170" s="30">
        <f t="shared" si="26"/>
        <v>0</v>
      </c>
      <c r="K170" s="30">
        <f t="shared" si="20"/>
        <v>0</v>
      </c>
      <c r="L170" s="36">
        <f t="shared" si="21"/>
        <v>197.75811826679262</v>
      </c>
      <c r="M170" s="37">
        <f t="shared" si="22"/>
        <v>0</v>
      </c>
      <c r="N170" s="38">
        <f t="shared" si="18"/>
        <v>197.75811826679262</v>
      </c>
      <c r="P170" s="35"/>
    </row>
    <row r="171" spans="1:16" s="14" customFormat="1" ht="12.75">
      <c r="A171" s="24" t="s">
        <v>488</v>
      </c>
      <c r="B171" s="25" t="s">
        <v>272</v>
      </c>
      <c r="C171">
        <v>1067</v>
      </c>
      <c r="D171">
        <v>665003.03</v>
      </c>
      <c r="E171" s="27">
        <v>49150</v>
      </c>
      <c r="F171" s="28">
        <f t="shared" si="23"/>
        <v>14436.586632960325</v>
      </c>
      <c r="G171" s="29">
        <f t="shared" si="19"/>
        <v>0.0006680676800879137</v>
      </c>
      <c r="H171" s="30">
        <f t="shared" si="24"/>
        <v>13.530071820956257</v>
      </c>
      <c r="I171" s="30">
        <f t="shared" si="25"/>
        <v>3766.5866329603264</v>
      </c>
      <c r="J171" s="30">
        <f t="shared" si="26"/>
        <v>3766.5866329603264</v>
      </c>
      <c r="K171" s="30">
        <f t="shared" si="20"/>
        <v>0.0004487852901651024</v>
      </c>
      <c r="L171" s="36">
        <f t="shared" si="21"/>
        <v>54654.713911419356</v>
      </c>
      <c r="M171" s="37">
        <f t="shared" si="22"/>
        <v>10973.938464032619</v>
      </c>
      <c r="N171" s="38">
        <f t="shared" si="18"/>
        <v>65628.65237545197</v>
      </c>
      <c r="P171" s="35"/>
    </row>
    <row r="172" spans="1:16" s="14" customFormat="1" ht="12.75">
      <c r="A172" s="24" t="s">
        <v>490</v>
      </c>
      <c r="B172" s="25" t="s">
        <v>332</v>
      </c>
      <c r="C172">
        <v>1048</v>
      </c>
      <c r="D172">
        <v>3670589</v>
      </c>
      <c r="E172" s="27">
        <v>469600</v>
      </c>
      <c r="F172" s="28">
        <f t="shared" si="23"/>
        <v>8191.604071550256</v>
      </c>
      <c r="G172" s="29">
        <f t="shared" si="19"/>
        <v>0.0003790747818313825</v>
      </c>
      <c r="H172" s="30">
        <f t="shared" si="24"/>
        <v>7.816416098807496</v>
      </c>
      <c r="I172" s="30">
        <f t="shared" si="25"/>
        <v>-2288.3959284497446</v>
      </c>
      <c r="J172" s="30">
        <f t="shared" si="26"/>
        <v>0</v>
      </c>
      <c r="K172" s="30">
        <f t="shared" si="20"/>
        <v>0</v>
      </c>
      <c r="L172" s="36">
        <f t="shared" si="21"/>
        <v>31012.162943283718</v>
      </c>
      <c r="M172" s="37">
        <f t="shared" si="22"/>
        <v>0</v>
      </c>
      <c r="N172" s="38">
        <f t="shared" si="18"/>
        <v>31012.162943283718</v>
      </c>
      <c r="P172" s="35"/>
    </row>
    <row r="173" spans="1:16" s="14" customFormat="1" ht="14.25">
      <c r="A173" s="24" t="s">
        <v>487</v>
      </c>
      <c r="B173" s="25" t="s">
        <v>225</v>
      </c>
      <c r="C173">
        <v>215</v>
      </c>
      <c r="D173" s="102">
        <v>480539.81</v>
      </c>
      <c r="E173" s="27">
        <v>31850</v>
      </c>
      <c r="F173" s="28">
        <f t="shared" si="23"/>
        <v>3243.832312401884</v>
      </c>
      <c r="G173" s="29">
        <f t="shared" si="19"/>
        <v>0.00015011162836738783</v>
      </c>
      <c r="H173" s="30">
        <f t="shared" si="24"/>
        <v>15.087592150706437</v>
      </c>
      <c r="I173" s="30">
        <f t="shared" si="25"/>
        <v>1093.8323124018839</v>
      </c>
      <c r="J173" s="30">
        <f t="shared" si="26"/>
        <v>1093.8323124018839</v>
      </c>
      <c r="K173" s="30">
        <f t="shared" si="20"/>
        <v>0.0001303291015312258</v>
      </c>
      <c r="L173" s="36">
        <f t="shared" si="21"/>
        <v>12280.654112944436</v>
      </c>
      <c r="M173" s="37">
        <f t="shared" si="22"/>
        <v>3186.877047039956</v>
      </c>
      <c r="N173" s="38">
        <f t="shared" si="18"/>
        <v>15467.531159984392</v>
      </c>
      <c r="P173" s="35"/>
    </row>
    <row r="174" spans="1:16" s="14" customFormat="1" ht="12.75">
      <c r="A174" s="24" t="s">
        <v>488</v>
      </c>
      <c r="B174" s="25" t="s">
        <v>273</v>
      </c>
      <c r="C174">
        <v>4563</v>
      </c>
      <c r="D174">
        <v>5467324.14</v>
      </c>
      <c r="E174" s="27">
        <v>295750</v>
      </c>
      <c r="F174" s="28">
        <f t="shared" si="23"/>
        <v>84353.00101714286</v>
      </c>
      <c r="G174" s="29">
        <f t="shared" si="19"/>
        <v>0.003903520626497315</v>
      </c>
      <c r="H174" s="30">
        <f t="shared" si="24"/>
        <v>18.486303093829246</v>
      </c>
      <c r="I174" s="30">
        <f t="shared" si="25"/>
        <v>38723.00101714285</v>
      </c>
      <c r="J174" s="30">
        <f t="shared" si="26"/>
        <v>38723.00101714285</v>
      </c>
      <c r="K174" s="30">
        <f t="shared" si="20"/>
        <v>0.004613809515349877</v>
      </c>
      <c r="L174" s="36">
        <f t="shared" si="21"/>
        <v>319347.58924494026</v>
      </c>
      <c r="M174" s="37">
        <f t="shared" si="22"/>
        <v>112819.3432712355</v>
      </c>
      <c r="N174" s="38">
        <f t="shared" si="18"/>
        <v>432166.9325161758</v>
      </c>
      <c r="P174" s="35"/>
    </row>
    <row r="175" spans="1:16" s="14" customFormat="1" ht="12.75">
      <c r="A175" s="39" t="s">
        <v>480</v>
      </c>
      <c r="B175" s="25" t="s">
        <v>33</v>
      </c>
      <c r="C175">
        <v>3</v>
      </c>
      <c r="D175">
        <v>68452.55</v>
      </c>
      <c r="E175" s="27">
        <v>14900</v>
      </c>
      <c r="F175" s="28">
        <f t="shared" si="23"/>
        <v>13.782392617449666</v>
      </c>
      <c r="G175" s="29">
        <f t="shared" si="19"/>
        <v>6.3779418889632E-07</v>
      </c>
      <c r="H175" s="30">
        <f t="shared" si="24"/>
        <v>4.5941308724832215</v>
      </c>
      <c r="I175" s="30">
        <f t="shared" si="25"/>
        <v>-16.217607382550334</v>
      </c>
      <c r="J175" s="30">
        <f t="shared" si="26"/>
        <v>0</v>
      </c>
      <c r="K175" s="30">
        <f t="shared" si="20"/>
        <v>0</v>
      </c>
      <c r="L175" s="36">
        <f t="shared" si="21"/>
        <v>52.178035201324164</v>
      </c>
      <c r="M175" s="37">
        <f t="shared" si="22"/>
        <v>0</v>
      </c>
      <c r="N175" s="38">
        <f t="shared" si="18"/>
        <v>52.178035201324164</v>
      </c>
      <c r="P175" s="35"/>
    </row>
    <row r="176" spans="1:16" s="14" customFormat="1" ht="12.75">
      <c r="A176" s="24" t="s">
        <v>481</v>
      </c>
      <c r="B176" s="25" t="s">
        <v>82</v>
      </c>
      <c r="C176">
        <v>17471</v>
      </c>
      <c r="D176">
        <v>26367614</v>
      </c>
      <c r="E176" s="27">
        <v>1806250</v>
      </c>
      <c r="F176" s="28">
        <f t="shared" si="23"/>
        <v>255041.43069564013</v>
      </c>
      <c r="G176" s="29">
        <f t="shared" si="19"/>
        <v>0.011802300728215842</v>
      </c>
      <c r="H176" s="30">
        <f t="shared" si="24"/>
        <v>14.597986989619377</v>
      </c>
      <c r="I176" s="30">
        <f t="shared" si="25"/>
        <v>80331.43069564014</v>
      </c>
      <c r="J176" s="30">
        <f t="shared" si="26"/>
        <v>80331.43069564014</v>
      </c>
      <c r="K176" s="30">
        <f t="shared" si="20"/>
        <v>0.009571415169013692</v>
      </c>
      <c r="L176" s="36">
        <f t="shared" si="21"/>
        <v>965547.9362694036</v>
      </c>
      <c r="M176" s="37">
        <f t="shared" si="22"/>
        <v>234045.37399125352</v>
      </c>
      <c r="N176" s="38">
        <f t="shared" si="18"/>
        <v>1199593.310260657</v>
      </c>
      <c r="P176" s="35"/>
    </row>
    <row r="177" spans="1:16" s="14" customFormat="1" ht="12.75">
      <c r="A177" s="24" t="s">
        <v>483</v>
      </c>
      <c r="B177" s="25" t="s">
        <v>131</v>
      </c>
      <c r="C177">
        <v>1733</v>
      </c>
      <c r="D177">
        <v>3714478.19</v>
      </c>
      <c r="E177" s="27">
        <v>416700</v>
      </c>
      <c r="F177" s="28">
        <f t="shared" si="23"/>
        <v>15448.021846100311</v>
      </c>
      <c r="G177" s="29">
        <f t="shared" si="19"/>
        <v>0.0007148728698173849</v>
      </c>
      <c r="H177" s="30">
        <f t="shared" si="24"/>
        <v>8.914034533237341</v>
      </c>
      <c r="I177" s="30">
        <f t="shared" si="25"/>
        <v>-1881.9781538996874</v>
      </c>
      <c r="J177" s="30">
        <f t="shared" si="26"/>
        <v>0</v>
      </c>
      <c r="K177" s="30">
        <f t="shared" si="20"/>
        <v>0</v>
      </c>
      <c r="L177" s="36">
        <f t="shared" si="21"/>
        <v>58483.85327930094</v>
      </c>
      <c r="M177" s="37">
        <f t="shared" si="22"/>
        <v>0</v>
      </c>
      <c r="N177" s="38">
        <f t="shared" si="18"/>
        <v>58483.85327930094</v>
      </c>
      <c r="P177" s="35"/>
    </row>
    <row r="178" spans="1:16" s="14" customFormat="1" ht="12.75">
      <c r="A178" s="39" t="s">
        <v>480</v>
      </c>
      <c r="B178" s="25" t="s">
        <v>34</v>
      </c>
      <c r="C178">
        <v>424</v>
      </c>
      <c r="D178">
        <v>403302.13</v>
      </c>
      <c r="E178" s="27">
        <v>24200</v>
      </c>
      <c r="F178" s="28">
        <f t="shared" si="23"/>
        <v>7066.1199636363635</v>
      </c>
      <c r="G178" s="29">
        <f t="shared" si="19"/>
        <v>0.0003269918638905737</v>
      </c>
      <c r="H178" s="30">
        <f t="shared" si="24"/>
        <v>16.665377272727273</v>
      </c>
      <c r="I178" s="30">
        <f t="shared" si="25"/>
        <v>2826.119963636364</v>
      </c>
      <c r="J178" s="30">
        <f t="shared" si="26"/>
        <v>2826.119963636364</v>
      </c>
      <c r="K178" s="30">
        <f t="shared" si="20"/>
        <v>0.0003367295622044686</v>
      </c>
      <c r="L178" s="36">
        <f t="shared" si="21"/>
        <v>26751.251864106467</v>
      </c>
      <c r="M178" s="37">
        <f t="shared" si="22"/>
        <v>8233.891742069012</v>
      </c>
      <c r="N178" s="38">
        <f t="shared" si="18"/>
        <v>34985.14360617548</v>
      </c>
      <c r="P178" s="35"/>
    </row>
    <row r="179" spans="1:16" s="14" customFormat="1" ht="12.75">
      <c r="A179" s="24" t="s">
        <v>493</v>
      </c>
      <c r="B179" s="25" t="s">
        <v>497</v>
      </c>
      <c r="C179">
        <v>100</v>
      </c>
      <c r="D179">
        <v>326258.68</v>
      </c>
      <c r="E179" s="27">
        <v>36900</v>
      </c>
      <c r="F179" s="28">
        <f t="shared" si="23"/>
        <v>884.169864498645</v>
      </c>
      <c r="G179" s="29">
        <f t="shared" si="19"/>
        <v>4.091585671855803E-05</v>
      </c>
      <c r="H179" s="30">
        <f t="shared" si="24"/>
        <v>8.84169864498645</v>
      </c>
      <c r="I179" s="30">
        <f t="shared" si="25"/>
        <v>-115.83013550135507</v>
      </c>
      <c r="J179" s="30">
        <f t="shared" si="26"/>
        <v>0</v>
      </c>
      <c r="K179" s="30">
        <f t="shared" si="20"/>
        <v>0</v>
      </c>
      <c r="L179" s="36">
        <f t="shared" si="21"/>
        <v>3347.3321791276276</v>
      </c>
      <c r="M179" s="37">
        <f t="shared" si="22"/>
        <v>0</v>
      </c>
      <c r="N179" s="38">
        <f t="shared" si="18"/>
        <v>3347.3321791276276</v>
      </c>
      <c r="P179" s="35"/>
    </row>
    <row r="180" spans="1:16" s="14" customFormat="1" ht="12.75">
      <c r="A180" s="24" t="s">
        <v>481</v>
      </c>
      <c r="B180" s="25" t="s">
        <v>83</v>
      </c>
      <c r="C180">
        <v>8181</v>
      </c>
      <c r="D180">
        <v>14146280</v>
      </c>
      <c r="E180" s="27">
        <v>1029500</v>
      </c>
      <c r="F180" s="28">
        <f t="shared" si="23"/>
        <v>112414.48924720738</v>
      </c>
      <c r="G180" s="29">
        <f t="shared" si="19"/>
        <v>0.005202094438874272</v>
      </c>
      <c r="H180" s="30">
        <f t="shared" si="24"/>
        <v>13.740922778047596</v>
      </c>
      <c r="I180" s="30">
        <f t="shared" si="25"/>
        <v>30604.48924720738</v>
      </c>
      <c r="J180" s="30">
        <f t="shared" si="26"/>
        <v>30604.48924720738</v>
      </c>
      <c r="K180" s="30">
        <f t="shared" si="20"/>
        <v>0.003646496397287934</v>
      </c>
      <c r="L180" s="36">
        <f t="shared" si="21"/>
        <v>425584.10138841666</v>
      </c>
      <c r="M180" s="37">
        <f t="shared" si="22"/>
        <v>89166.08442855356</v>
      </c>
      <c r="N180" s="38">
        <f t="shared" si="18"/>
        <v>514750.1858169702</v>
      </c>
      <c r="P180" s="35"/>
    </row>
    <row r="181" spans="1:16" s="14" customFormat="1" ht="12.75">
      <c r="A181" s="24" t="s">
        <v>483</v>
      </c>
      <c r="B181" s="25" t="s">
        <v>132</v>
      </c>
      <c r="C181">
        <v>62</v>
      </c>
      <c r="D181">
        <v>191081.4</v>
      </c>
      <c r="E181" s="27">
        <v>28150</v>
      </c>
      <c r="F181" s="28">
        <f t="shared" si="23"/>
        <v>420.8542380106571</v>
      </c>
      <c r="G181" s="29">
        <f t="shared" si="19"/>
        <v>1.9475456462889157E-05</v>
      </c>
      <c r="H181" s="30">
        <f t="shared" si="24"/>
        <v>6.787971580817051</v>
      </c>
      <c r="I181" s="30">
        <f t="shared" si="25"/>
        <v>-199.14576198934284</v>
      </c>
      <c r="J181" s="30">
        <f t="shared" si="26"/>
        <v>0</v>
      </c>
      <c r="K181" s="30">
        <f t="shared" si="20"/>
        <v>0</v>
      </c>
      <c r="L181" s="36">
        <f t="shared" si="21"/>
        <v>1593.2899210652402</v>
      </c>
      <c r="M181" s="37">
        <f t="shared" si="22"/>
        <v>0</v>
      </c>
      <c r="N181" s="38">
        <f t="shared" si="18"/>
        <v>1593.2899210652402</v>
      </c>
      <c r="P181" s="35"/>
    </row>
    <row r="182" spans="1:16" s="14" customFormat="1" ht="12.75">
      <c r="A182" s="24" t="s">
        <v>488</v>
      </c>
      <c r="B182" s="25" t="s">
        <v>274</v>
      </c>
      <c r="C182">
        <v>1514</v>
      </c>
      <c r="D182">
        <v>1362725.31</v>
      </c>
      <c r="E182" s="27">
        <v>66250</v>
      </c>
      <c r="F182" s="28">
        <f t="shared" si="23"/>
        <v>31142.130103245287</v>
      </c>
      <c r="G182" s="29">
        <f t="shared" si="19"/>
        <v>0.00144113363775138</v>
      </c>
      <c r="H182" s="30">
        <f t="shared" si="24"/>
        <v>20.569438641509436</v>
      </c>
      <c r="I182" s="30">
        <f t="shared" si="25"/>
        <v>16002.130103245285</v>
      </c>
      <c r="J182" s="30">
        <f t="shared" si="26"/>
        <v>16002.130103245285</v>
      </c>
      <c r="K182" s="30">
        <f t="shared" si="20"/>
        <v>0.0019066389018644132</v>
      </c>
      <c r="L182" s="36">
        <f t="shared" si="21"/>
        <v>117899.35215704457</v>
      </c>
      <c r="M182" s="37">
        <f t="shared" si="22"/>
        <v>46622.15638684006</v>
      </c>
      <c r="N182" s="38">
        <f t="shared" si="18"/>
        <v>164521.50854388464</v>
      </c>
      <c r="P182" s="35"/>
    </row>
    <row r="183" spans="1:16" s="14" customFormat="1" ht="12.75">
      <c r="A183" s="39" t="s">
        <v>479</v>
      </c>
      <c r="B183" s="25" t="s">
        <v>2</v>
      </c>
      <c r="C183">
        <v>4383</v>
      </c>
      <c r="D183">
        <v>5085510</v>
      </c>
      <c r="E183" s="27">
        <v>345200</v>
      </c>
      <c r="F183" s="28">
        <f t="shared" si="23"/>
        <v>64570.65564889919</v>
      </c>
      <c r="G183" s="29">
        <f t="shared" si="19"/>
        <v>0.002988072542205218</v>
      </c>
      <c r="H183" s="30">
        <f t="shared" si="24"/>
        <v>14.732068366164542</v>
      </c>
      <c r="I183" s="30">
        <f t="shared" si="25"/>
        <v>20740.65564889919</v>
      </c>
      <c r="J183" s="30">
        <f t="shared" si="26"/>
        <v>20740.65564889919</v>
      </c>
      <c r="K183" s="30">
        <f t="shared" si="20"/>
        <v>0.0024712298084831373</v>
      </c>
      <c r="L183" s="36">
        <f t="shared" si="21"/>
        <v>244454.64854594195</v>
      </c>
      <c r="M183" s="37">
        <f t="shared" si="22"/>
        <v>60427.83585620706</v>
      </c>
      <c r="N183" s="38">
        <f t="shared" si="18"/>
        <v>304882.484402149</v>
      </c>
      <c r="P183" s="35"/>
    </row>
    <row r="184" spans="1:16" s="14" customFormat="1" ht="12.75">
      <c r="A184" s="24" t="s">
        <v>489</v>
      </c>
      <c r="B184" s="25" t="s">
        <v>315</v>
      </c>
      <c r="C184">
        <v>1550</v>
      </c>
      <c r="D184">
        <v>4892504.37</v>
      </c>
      <c r="E184" s="27">
        <v>291750</v>
      </c>
      <c r="F184" s="28">
        <f t="shared" si="23"/>
        <v>25992.739583547558</v>
      </c>
      <c r="G184" s="29">
        <f t="shared" si="19"/>
        <v>0.0012028403717720844</v>
      </c>
      <c r="H184" s="30">
        <f t="shared" si="24"/>
        <v>16.769509408740362</v>
      </c>
      <c r="I184" s="30">
        <f t="shared" si="25"/>
        <v>10492.73958354756</v>
      </c>
      <c r="J184" s="30">
        <f t="shared" si="26"/>
        <v>10492.73958354756</v>
      </c>
      <c r="K184" s="30">
        <f t="shared" si="20"/>
        <v>0.001250200151357795</v>
      </c>
      <c r="L184" s="36">
        <f t="shared" si="21"/>
        <v>98404.54546709619</v>
      </c>
      <c r="M184" s="37">
        <f t="shared" si="22"/>
        <v>30570.564208281947</v>
      </c>
      <c r="N184" s="38">
        <f t="shared" si="18"/>
        <v>128975.10967537813</v>
      </c>
      <c r="P184" s="35"/>
    </row>
    <row r="185" spans="1:16" s="14" customFormat="1" ht="14.25">
      <c r="A185" s="24" t="s">
        <v>487</v>
      </c>
      <c r="B185" s="25" t="s">
        <v>226</v>
      </c>
      <c r="C185">
        <v>832</v>
      </c>
      <c r="D185" s="102">
        <v>2133532.11</v>
      </c>
      <c r="E185" s="27">
        <v>167650</v>
      </c>
      <c r="F185" s="28">
        <f t="shared" si="23"/>
        <v>10588.12237113033</v>
      </c>
      <c r="G185" s="29">
        <f t="shared" si="19"/>
        <v>0.0004899760953754961</v>
      </c>
      <c r="H185" s="30">
        <f t="shared" si="24"/>
        <v>12.726108619147032</v>
      </c>
      <c r="I185" s="30">
        <f t="shared" si="25"/>
        <v>2268.122371130331</v>
      </c>
      <c r="J185" s="30">
        <f t="shared" si="26"/>
        <v>2268.122371130331</v>
      </c>
      <c r="K185" s="30">
        <f t="shared" si="20"/>
        <v>0.0002702446686212745</v>
      </c>
      <c r="L185" s="36">
        <f t="shared" si="21"/>
        <v>40085.015507198375</v>
      </c>
      <c r="M185" s="37">
        <f t="shared" si="22"/>
        <v>6608.167488269789</v>
      </c>
      <c r="N185" s="38">
        <f t="shared" si="18"/>
        <v>46693.18299546817</v>
      </c>
      <c r="P185" s="35"/>
    </row>
    <row r="186" spans="1:16" s="14" customFormat="1" ht="12.75">
      <c r="A186" s="24" t="s">
        <v>489</v>
      </c>
      <c r="B186" s="25" t="s">
        <v>316</v>
      </c>
      <c r="C186">
        <v>1458</v>
      </c>
      <c r="D186">
        <v>2152400.4</v>
      </c>
      <c r="E186" s="27">
        <v>119600</v>
      </c>
      <c r="F186" s="28">
        <f t="shared" si="23"/>
        <v>26239.12862207358</v>
      </c>
      <c r="G186" s="29">
        <f t="shared" si="19"/>
        <v>0.0012142422742821527</v>
      </c>
      <c r="H186" s="30">
        <f t="shared" si="24"/>
        <v>17.996658862876252</v>
      </c>
      <c r="I186" s="30">
        <f t="shared" si="25"/>
        <v>11659.128622073576</v>
      </c>
      <c r="J186" s="30">
        <f t="shared" si="26"/>
        <v>11659.128622073576</v>
      </c>
      <c r="K186" s="30">
        <f t="shared" si="20"/>
        <v>0.0013891743192475387</v>
      </c>
      <c r="L186" s="36">
        <f t="shared" si="21"/>
        <v>99337.33676700112</v>
      </c>
      <c r="M186" s="37">
        <f t="shared" si="22"/>
        <v>33968.83505167595</v>
      </c>
      <c r="N186" s="38">
        <f t="shared" si="18"/>
        <v>133306.17181867707</v>
      </c>
      <c r="P186" s="35"/>
    </row>
    <row r="187" spans="1:16" s="14" customFormat="1" ht="12.75">
      <c r="A187" s="24" t="s">
        <v>484</v>
      </c>
      <c r="B187" s="25" t="s">
        <v>164</v>
      </c>
      <c r="C187">
        <v>2358</v>
      </c>
      <c r="D187">
        <v>4704552</v>
      </c>
      <c r="E187" s="27">
        <v>256800</v>
      </c>
      <c r="F187" s="28">
        <f t="shared" si="23"/>
        <v>43198.33962616822</v>
      </c>
      <c r="G187" s="29">
        <f t="shared" si="19"/>
        <v>0.001999046954202786</v>
      </c>
      <c r="H187" s="30">
        <f t="shared" si="24"/>
        <v>18.319906542056074</v>
      </c>
      <c r="I187" s="30">
        <f t="shared" si="25"/>
        <v>19618.339626168225</v>
      </c>
      <c r="J187" s="30">
        <f t="shared" si="26"/>
        <v>19618.339626168225</v>
      </c>
      <c r="K187" s="30">
        <f t="shared" si="20"/>
        <v>0.002337506899388014</v>
      </c>
      <c r="L187" s="36">
        <f t="shared" si="21"/>
        <v>163542.32158494767</v>
      </c>
      <c r="M187" s="37">
        <f t="shared" si="22"/>
        <v>57157.97160753383</v>
      </c>
      <c r="N187" s="38">
        <f t="shared" si="18"/>
        <v>220700.2931924815</v>
      </c>
      <c r="P187" s="35"/>
    </row>
    <row r="188" spans="1:16" s="14" customFormat="1" ht="12.75">
      <c r="A188" s="39" t="s">
        <v>480</v>
      </c>
      <c r="B188" s="25" t="s">
        <v>35</v>
      </c>
      <c r="C188">
        <v>201</v>
      </c>
      <c r="D188">
        <v>207533.47</v>
      </c>
      <c r="E188" s="27">
        <v>20550</v>
      </c>
      <c r="F188" s="28">
        <f t="shared" si="23"/>
        <v>2029.88941459854</v>
      </c>
      <c r="G188" s="29">
        <f t="shared" si="19"/>
        <v>9.393519025818232E-05</v>
      </c>
      <c r="H188" s="30">
        <f t="shared" si="24"/>
        <v>10.098952311435523</v>
      </c>
      <c r="I188" s="30">
        <f t="shared" si="25"/>
        <v>19.889414598540185</v>
      </c>
      <c r="J188" s="30">
        <f t="shared" si="26"/>
        <v>19.889414598540185</v>
      </c>
      <c r="K188" s="30">
        <f t="shared" si="20"/>
        <v>2.369805229942231E-06</v>
      </c>
      <c r="L188" s="36">
        <f t="shared" si="21"/>
        <v>7684.851554411521</v>
      </c>
      <c r="M188" s="37">
        <f t="shared" si="22"/>
        <v>57.947747698150714</v>
      </c>
      <c r="N188" s="38">
        <f t="shared" si="18"/>
        <v>7742.799302109672</v>
      </c>
      <c r="P188" s="35"/>
    </row>
    <row r="189" spans="1:16" s="14" customFormat="1" ht="12.75">
      <c r="A189" s="39" t="s">
        <v>480</v>
      </c>
      <c r="B189" s="25" t="s">
        <v>36</v>
      </c>
      <c r="C189">
        <v>113</v>
      </c>
      <c r="D189">
        <v>143547.88</v>
      </c>
      <c r="E189" s="27">
        <v>8600</v>
      </c>
      <c r="F189" s="28">
        <f t="shared" si="23"/>
        <v>1886.1523767441863</v>
      </c>
      <c r="G189" s="29">
        <f t="shared" si="19"/>
        <v>8.72836131324074E-05</v>
      </c>
      <c r="H189" s="30">
        <f t="shared" si="24"/>
        <v>16.69161395348837</v>
      </c>
      <c r="I189" s="30">
        <f t="shared" si="25"/>
        <v>756.152376744186</v>
      </c>
      <c r="J189" s="30">
        <f t="shared" si="26"/>
        <v>756.152376744186</v>
      </c>
      <c r="K189" s="30">
        <f t="shared" si="20"/>
        <v>9.009485161886776E-05</v>
      </c>
      <c r="L189" s="36">
        <f t="shared" si="21"/>
        <v>7140.685063942876</v>
      </c>
      <c r="M189" s="37">
        <f t="shared" si="22"/>
        <v>2203.0476026250235</v>
      </c>
      <c r="N189" s="38">
        <f t="shared" si="18"/>
        <v>9343.7326665679</v>
      </c>
      <c r="P189" s="35"/>
    </row>
    <row r="190" spans="1:16" s="14" customFormat="1" ht="12.75">
      <c r="A190" s="24" t="s">
        <v>488</v>
      </c>
      <c r="B190" s="25" t="s">
        <v>275</v>
      </c>
      <c r="C190">
        <v>7312</v>
      </c>
      <c r="D190">
        <v>11286457.24</v>
      </c>
      <c r="E190" s="27">
        <v>665150</v>
      </c>
      <c r="F190" s="28">
        <f t="shared" si="23"/>
        <v>124072.12709746674</v>
      </c>
      <c r="G190" s="29">
        <f t="shared" si="19"/>
        <v>0.0057415634471609505</v>
      </c>
      <c r="H190" s="30">
        <f t="shared" si="24"/>
        <v>16.96828871683079</v>
      </c>
      <c r="I190" s="30">
        <f t="shared" si="25"/>
        <v>50952.12709746675</v>
      </c>
      <c r="J190" s="30">
        <f t="shared" si="26"/>
        <v>50952.12709746675</v>
      </c>
      <c r="K190" s="30">
        <f t="shared" si="20"/>
        <v>0.006070898501010702</v>
      </c>
      <c r="L190" s="36">
        <f t="shared" si="21"/>
        <v>469718.1392872498</v>
      </c>
      <c r="M190" s="37">
        <f t="shared" si="22"/>
        <v>148448.8641483103</v>
      </c>
      <c r="N190" s="38">
        <f t="shared" si="18"/>
        <v>618167.0034355602</v>
      </c>
      <c r="P190" s="35"/>
    </row>
    <row r="191" spans="1:16" s="14" customFormat="1" ht="12.75">
      <c r="A191" s="24" t="s">
        <v>483</v>
      </c>
      <c r="B191" s="25" t="s">
        <v>133</v>
      </c>
      <c r="C191">
        <v>2420</v>
      </c>
      <c r="D191">
        <v>3860946.1</v>
      </c>
      <c r="E191" s="27">
        <v>376000</v>
      </c>
      <c r="F191" s="28">
        <f t="shared" si="23"/>
        <v>24849.706281914892</v>
      </c>
      <c r="G191" s="29">
        <f t="shared" si="19"/>
        <v>0.0011499453471031972</v>
      </c>
      <c r="H191" s="30">
        <f t="shared" si="24"/>
        <v>10.268473670212765</v>
      </c>
      <c r="I191" s="30">
        <f t="shared" si="25"/>
        <v>649.7062819148924</v>
      </c>
      <c r="J191" s="30">
        <f t="shared" si="26"/>
        <v>649.7062819148924</v>
      </c>
      <c r="K191" s="30">
        <f t="shared" si="20"/>
        <v>7.741189853427062E-05</v>
      </c>
      <c r="L191" s="36">
        <f t="shared" si="21"/>
        <v>94077.19581857695</v>
      </c>
      <c r="M191" s="37">
        <f t="shared" si="22"/>
        <v>1892.9172357376008</v>
      </c>
      <c r="N191" s="38">
        <f t="shared" si="18"/>
        <v>95970.11305431454</v>
      </c>
      <c r="P191" s="35"/>
    </row>
    <row r="192" spans="1:16" s="14" customFormat="1" ht="14.25">
      <c r="A192" s="24" t="s">
        <v>487</v>
      </c>
      <c r="B192" s="25" t="s">
        <v>227</v>
      </c>
      <c r="C192">
        <v>237</v>
      </c>
      <c r="D192" s="102">
        <v>472837.72</v>
      </c>
      <c r="E192" s="27">
        <v>44750</v>
      </c>
      <c r="F192" s="28">
        <f t="shared" si="23"/>
        <v>2504.1908299441343</v>
      </c>
      <c r="G192" s="29">
        <f t="shared" si="19"/>
        <v>0.00011588396902898305</v>
      </c>
      <c r="H192" s="30">
        <f t="shared" si="24"/>
        <v>10.566206033519553</v>
      </c>
      <c r="I192" s="30">
        <f t="shared" si="25"/>
        <v>134.19082994413398</v>
      </c>
      <c r="J192" s="30">
        <f t="shared" si="26"/>
        <v>134.19082994413398</v>
      </c>
      <c r="K192" s="30">
        <f t="shared" si="20"/>
        <v>1.598871243979387E-05</v>
      </c>
      <c r="L192" s="36">
        <f t="shared" si="21"/>
        <v>9480.484332613405</v>
      </c>
      <c r="M192" s="37">
        <f t="shared" si="22"/>
        <v>390.9645665277077</v>
      </c>
      <c r="N192" s="38">
        <f t="shared" si="18"/>
        <v>9871.448899141113</v>
      </c>
      <c r="P192" s="35"/>
    </row>
    <row r="193" spans="1:16" s="14" customFormat="1" ht="12.75">
      <c r="A193" s="24" t="s">
        <v>491</v>
      </c>
      <c r="B193" s="25" t="s">
        <v>350</v>
      </c>
      <c r="C193">
        <v>869</v>
      </c>
      <c r="D193">
        <v>836216.32</v>
      </c>
      <c r="E193" s="27">
        <v>52450</v>
      </c>
      <c r="F193" s="28">
        <f t="shared" si="23"/>
        <v>13854.565911916108</v>
      </c>
      <c r="G193" s="29">
        <f t="shared" si="19"/>
        <v>0.0006411340812562228</v>
      </c>
      <c r="H193" s="30">
        <f t="shared" si="24"/>
        <v>15.943113822688273</v>
      </c>
      <c r="I193" s="30">
        <f t="shared" si="25"/>
        <v>5164.565911916109</v>
      </c>
      <c r="J193" s="30">
        <f t="shared" si="26"/>
        <v>5164.565911916109</v>
      </c>
      <c r="K193" s="30">
        <f t="shared" si="20"/>
        <v>0.0006153532195632578</v>
      </c>
      <c r="L193" s="36">
        <f t="shared" si="21"/>
        <v>52451.27228024018</v>
      </c>
      <c r="M193" s="37">
        <f t="shared" si="22"/>
        <v>15046.946754086473</v>
      </c>
      <c r="N193" s="38">
        <f t="shared" si="18"/>
        <v>67498.21903432666</v>
      </c>
      <c r="P193" s="35"/>
    </row>
    <row r="194" spans="1:16" s="14" customFormat="1" ht="12.75">
      <c r="A194" s="24" t="s">
        <v>481</v>
      </c>
      <c r="B194" s="25" t="s">
        <v>84</v>
      </c>
      <c r="C194">
        <v>4636</v>
      </c>
      <c r="D194">
        <v>11811172</v>
      </c>
      <c r="E194" s="27">
        <v>1931200</v>
      </c>
      <c r="F194" s="28">
        <f t="shared" si="23"/>
        <v>28353.662692626345</v>
      </c>
      <c r="G194" s="29">
        <f t="shared" si="19"/>
        <v>0.001312094481794682</v>
      </c>
      <c r="H194" s="30">
        <f t="shared" si="24"/>
        <v>6.115975559237779</v>
      </c>
      <c r="I194" s="30">
        <f t="shared" si="25"/>
        <v>-18006.337307373655</v>
      </c>
      <c r="J194" s="30">
        <f t="shared" si="26"/>
        <v>0</v>
      </c>
      <c r="K194" s="30">
        <f t="shared" si="20"/>
        <v>0</v>
      </c>
      <c r="L194" s="36">
        <f t="shared" si="21"/>
        <v>107342.64007174168</v>
      </c>
      <c r="M194" s="37">
        <f t="shared" si="22"/>
        <v>0</v>
      </c>
      <c r="N194" s="38">
        <f t="shared" si="18"/>
        <v>107342.64007174168</v>
      </c>
      <c r="P194" s="35"/>
    </row>
    <row r="195" spans="1:16" s="14" customFormat="1" ht="12.75">
      <c r="A195" s="24" t="s">
        <v>493</v>
      </c>
      <c r="B195" s="25" t="s">
        <v>412</v>
      </c>
      <c r="C195">
        <v>976</v>
      </c>
      <c r="D195">
        <v>1882147.95</v>
      </c>
      <c r="E195" s="27">
        <v>118550</v>
      </c>
      <c r="F195" s="28">
        <f t="shared" si="23"/>
        <v>15495.372409953607</v>
      </c>
      <c r="G195" s="29">
        <f t="shared" si="19"/>
        <v>0.0007170640651566005</v>
      </c>
      <c r="H195" s="30">
        <f t="shared" si="24"/>
        <v>15.87640615773935</v>
      </c>
      <c r="I195" s="30">
        <f t="shared" si="25"/>
        <v>5735.372409953606</v>
      </c>
      <c r="J195" s="30">
        <f t="shared" si="26"/>
        <v>5735.372409953606</v>
      </c>
      <c r="K195" s="30">
        <f t="shared" si="20"/>
        <v>0.0006833642823138705</v>
      </c>
      <c r="L195" s="36">
        <f t="shared" si="21"/>
        <v>58663.11528816374</v>
      </c>
      <c r="M195" s="37">
        <f t="shared" si="22"/>
        <v>16709.98971439409</v>
      </c>
      <c r="N195" s="38">
        <f t="shared" si="18"/>
        <v>75373.10500255783</v>
      </c>
      <c r="P195" s="35"/>
    </row>
    <row r="196" spans="1:16" s="14" customFormat="1" ht="12.75">
      <c r="A196" s="24" t="s">
        <v>481</v>
      </c>
      <c r="B196" s="25" t="s">
        <v>85</v>
      </c>
      <c r="C196">
        <v>2772</v>
      </c>
      <c r="D196">
        <v>6001662.66</v>
      </c>
      <c r="E196" s="27">
        <v>536000</v>
      </c>
      <c r="F196" s="28">
        <f t="shared" si="23"/>
        <v>31038.449428208954</v>
      </c>
      <c r="G196" s="29">
        <f t="shared" si="19"/>
        <v>0.0014363357094181457</v>
      </c>
      <c r="H196" s="30">
        <f t="shared" si="24"/>
        <v>11.19713182835821</v>
      </c>
      <c r="I196" s="30">
        <f t="shared" si="25"/>
        <v>3318.4494282089563</v>
      </c>
      <c r="J196" s="30">
        <f t="shared" si="26"/>
        <v>3318.4494282089563</v>
      </c>
      <c r="K196" s="30">
        <f t="shared" si="20"/>
        <v>0.0003953901594894395</v>
      </c>
      <c r="L196" s="36">
        <f t="shared" si="21"/>
        <v>117506.83294344349</v>
      </c>
      <c r="M196" s="37">
        <f t="shared" si="22"/>
        <v>9668.292108961268</v>
      </c>
      <c r="N196" s="38">
        <f t="shared" si="18"/>
        <v>127175.12505240475</v>
      </c>
      <c r="P196" s="35"/>
    </row>
    <row r="197" spans="1:16" s="14" customFormat="1" ht="14.25">
      <c r="A197" s="24" t="s">
        <v>487</v>
      </c>
      <c r="B197" s="25" t="s">
        <v>228</v>
      </c>
      <c r="C197">
        <v>1203</v>
      </c>
      <c r="D197" s="102">
        <v>2004182.08</v>
      </c>
      <c r="E197" s="27">
        <v>119800</v>
      </c>
      <c r="F197" s="28">
        <f t="shared" si="23"/>
        <v>20125.467798330552</v>
      </c>
      <c r="G197" s="29">
        <f t="shared" si="19"/>
        <v>0.0009313264225504582</v>
      </c>
      <c r="H197" s="30">
        <f t="shared" si="24"/>
        <v>16.729399666110183</v>
      </c>
      <c r="I197" s="30">
        <f t="shared" si="25"/>
        <v>8095.46779833055</v>
      </c>
      <c r="J197" s="30">
        <f t="shared" si="26"/>
        <v>8095.46779833055</v>
      </c>
      <c r="K197" s="30">
        <f t="shared" si="20"/>
        <v>0.0009645674503019685</v>
      </c>
      <c r="L197" s="36">
        <f t="shared" si="21"/>
        <v>76191.94985744952</v>
      </c>
      <c r="M197" s="37">
        <f t="shared" si="22"/>
        <v>23586.12030293711</v>
      </c>
      <c r="N197" s="38">
        <f t="shared" si="18"/>
        <v>99778.07016038663</v>
      </c>
      <c r="P197" s="35"/>
    </row>
    <row r="198" spans="1:16" s="14" customFormat="1" ht="12.75">
      <c r="A198" s="24" t="s">
        <v>491</v>
      </c>
      <c r="B198" s="25" t="s">
        <v>351</v>
      </c>
      <c r="C198">
        <v>1725</v>
      </c>
      <c r="D198">
        <v>2682969.17</v>
      </c>
      <c r="E198" s="27">
        <v>133150</v>
      </c>
      <c r="F198" s="28">
        <f t="shared" si="23"/>
        <v>34758.70685880586</v>
      </c>
      <c r="G198" s="29">
        <f t="shared" si="19"/>
        <v>0.0016084943930583832</v>
      </c>
      <c r="H198" s="30">
        <f t="shared" si="24"/>
        <v>20.14997499061209</v>
      </c>
      <c r="I198" s="30">
        <f t="shared" si="25"/>
        <v>17508.706858805857</v>
      </c>
      <c r="J198" s="30">
        <f t="shared" si="26"/>
        <v>17508.706858805857</v>
      </c>
      <c r="K198" s="30">
        <f t="shared" si="20"/>
        <v>0.002086146119482517</v>
      </c>
      <c r="L198" s="36">
        <f t="shared" si="21"/>
        <v>131591.1598494922</v>
      </c>
      <c r="M198" s="37">
        <f t="shared" si="22"/>
        <v>51011.56308790658</v>
      </c>
      <c r="N198" s="38">
        <f aca="true" t="shared" si="27" ref="N198:N261">L198+M198</f>
        <v>182602.72293739876</v>
      </c>
      <c r="P198" s="35"/>
    </row>
    <row r="199" spans="1:16" s="14" customFormat="1" ht="12.75">
      <c r="A199" s="39" t="s">
        <v>480</v>
      </c>
      <c r="B199" s="25" t="s">
        <v>37</v>
      </c>
      <c r="C199">
        <v>104</v>
      </c>
      <c r="D199">
        <v>252995</v>
      </c>
      <c r="E199" s="27">
        <v>11700</v>
      </c>
      <c r="F199" s="28">
        <f t="shared" si="23"/>
        <v>2248.8444444444444</v>
      </c>
      <c r="G199" s="29">
        <f aca="true" t="shared" si="28" ref="G199:G262">F199/$F$498</f>
        <v>0.00010406755620809234</v>
      </c>
      <c r="H199" s="30">
        <f t="shared" si="24"/>
        <v>21.623504273504274</v>
      </c>
      <c r="I199" s="30">
        <f t="shared" si="25"/>
        <v>1208.8444444444444</v>
      </c>
      <c r="J199" s="30">
        <f t="shared" si="26"/>
        <v>1208.8444444444444</v>
      </c>
      <c r="K199" s="30">
        <f aca="true" t="shared" si="29" ref="K199:K262">J199/$J$498</f>
        <v>0.000144032689973757</v>
      </c>
      <c r="L199" s="36">
        <f aca="true" t="shared" si="30" ref="L199:L262">$B$505*G199</f>
        <v>8513.781883993195</v>
      </c>
      <c r="M199" s="37">
        <f aca="true" t="shared" si="31" ref="M199:M262">$G$505*K199</f>
        <v>3521.9645367601343</v>
      </c>
      <c r="N199" s="38">
        <f t="shared" si="27"/>
        <v>12035.74642075333</v>
      </c>
      <c r="P199" s="35"/>
    </row>
    <row r="200" spans="1:16" s="14" customFormat="1" ht="14.25">
      <c r="A200" s="24" t="s">
        <v>487</v>
      </c>
      <c r="B200" s="25" t="s">
        <v>229</v>
      </c>
      <c r="C200">
        <v>1406</v>
      </c>
      <c r="D200" s="102">
        <v>1366531.53</v>
      </c>
      <c r="E200" s="27">
        <v>89900</v>
      </c>
      <c r="F200" s="28">
        <f aca="true" t="shared" si="32" ref="F200:F263">(C200*D200)/E200</f>
        <v>21372.005908565072</v>
      </c>
      <c r="G200" s="29">
        <f t="shared" si="28"/>
        <v>0.0009890112371550572</v>
      </c>
      <c r="H200" s="30">
        <f aca="true" t="shared" si="33" ref="H200:H263">D200/E200</f>
        <v>15.20057319243604</v>
      </c>
      <c r="I200" s="30">
        <f aca="true" t="shared" si="34" ref="I200:I263">(H200-10)*C200</f>
        <v>7312.005908565074</v>
      </c>
      <c r="J200" s="30">
        <f aca="true" t="shared" si="35" ref="J200:J263">IF(I200&gt;0,I200,0)</f>
        <v>7312.005908565074</v>
      </c>
      <c r="K200" s="30">
        <f t="shared" si="29"/>
        <v>0.0008712186956351055</v>
      </c>
      <c r="L200" s="36">
        <f t="shared" si="30"/>
        <v>80911.15291608685</v>
      </c>
      <c r="M200" s="37">
        <f t="shared" si="31"/>
        <v>21303.506518890474</v>
      </c>
      <c r="N200" s="38">
        <f t="shared" si="27"/>
        <v>102214.65943497732</v>
      </c>
      <c r="P200" s="35"/>
    </row>
    <row r="201" spans="1:16" s="14" customFormat="1" ht="12.75">
      <c r="A201" s="24" t="s">
        <v>488</v>
      </c>
      <c r="B201" s="25" t="s">
        <v>276</v>
      </c>
      <c r="C201">
        <v>5880</v>
      </c>
      <c r="D201">
        <v>5930734.76</v>
      </c>
      <c r="E201" s="27">
        <v>535150</v>
      </c>
      <c r="F201" s="28">
        <f t="shared" si="32"/>
        <v>65164.384544146495</v>
      </c>
      <c r="G201" s="29">
        <f t="shared" si="28"/>
        <v>0.0030155479486661486</v>
      </c>
      <c r="H201" s="30">
        <f t="shared" si="33"/>
        <v>11.082378323834439</v>
      </c>
      <c r="I201" s="30">
        <f t="shared" si="34"/>
        <v>6364.384544146499</v>
      </c>
      <c r="J201" s="30">
        <f t="shared" si="35"/>
        <v>6364.384544146499</v>
      </c>
      <c r="K201" s="30">
        <f t="shared" si="29"/>
        <v>0.0007583104924158436</v>
      </c>
      <c r="L201" s="36">
        <f t="shared" si="30"/>
        <v>246702.41553793973</v>
      </c>
      <c r="M201" s="37">
        <f t="shared" si="31"/>
        <v>18542.61461497615</v>
      </c>
      <c r="N201" s="38">
        <f t="shared" si="27"/>
        <v>265245.03015291586</v>
      </c>
      <c r="P201" s="35"/>
    </row>
    <row r="202" spans="1:16" s="14" customFormat="1" ht="12.75">
      <c r="A202" s="39" t="s">
        <v>480</v>
      </c>
      <c r="B202" s="25" t="s">
        <v>38</v>
      </c>
      <c r="C202">
        <v>79</v>
      </c>
      <c r="D202">
        <v>140065.72</v>
      </c>
      <c r="E202" s="27">
        <v>10050</v>
      </c>
      <c r="F202" s="28">
        <f t="shared" si="32"/>
        <v>1101.0141174129353</v>
      </c>
      <c r="G202" s="29">
        <f t="shared" si="28"/>
        <v>5.095054432636833E-05</v>
      </c>
      <c r="H202" s="30">
        <f t="shared" si="33"/>
        <v>13.936887562189055</v>
      </c>
      <c r="I202" s="30">
        <f t="shared" si="34"/>
        <v>311.0141174129353</v>
      </c>
      <c r="J202" s="30">
        <f t="shared" si="35"/>
        <v>311.0141174129353</v>
      </c>
      <c r="K202" s="30">
        <f t="shared" si="29"/>
        <v>3.705704249762774E-05</v>
      </c>
      <c r="L202" s="36">
        <f t="shared" si="30"/>
        <v>4168.271429359228</v>
      </c>
      <c r="M202" s="37">
        <f t="shared" si="31"/>
        <v>906.1386657267727</v>
      </c>
      <c r="N202" s="38">
        <f t="shared" si="27"/>
        <v>5074.410095086001</v>
      </c>
      <c r="P202" s="35"/>
    </row>
    <row r="203" spans="1:16" s="14" customFormat="1" ht="12.75">
      <c r="A203" s="24" t="s">
        <v>491</v>
      </c>
      <c r="B203" s="25" t="s">
        <v>352</v>
      </c>
      <c r="C203">
        <v>67</v>
      </c>
      <c r="D203">
        <v>98362.98</v>
      </c>
      <c r="E203" s="27">
        <v>11900</v>
      </c>
      <c r="F203" s="28">
        <f t="shared" si="32"/>
        <v>553.808374789916</v>
      </c>
      <c r="G203" s="29">
        <f t="shared" si="28"/>
        <v>2.5628043911325157E-05</v>
      </c>
      <c r="H203" s="30">
        <f t="shared" si="33"/>
        <v>8.265796638655463</v>
      </c>
      <c r="I203" s="30">
        <f t="shared" si="34"/>
        <v>-116.191625210084</v>
      </c>
      <c r="J203" s="30">
        <f t="shared" si="35"/>
        <v>0</v>
      </c>
      <c r="K203" s="30">
        <f t="shared" si="29"/>
        <v>0</v>
      </c>
      <c r="L203" s="36">
        <f t="shared" si="30"/>
        <v>2096.6339935774868</v>
      </c>
      <c r="M203" s="37">
        <f t="shared" si="31"/>
        <v>0</v>
      </c>
      <c r="N203" s="38">
        <f t="shared" si="27"/>
        <v>2096.6339935774868</v>
      </c>
      <c r="P203" s="35"/>
    </row>
    <row r="204" spans="1:16" s="14" customFormat="1" ht="14.25">
      <c r="A204" s="24" t="s">
        <v>487</v>
      </c>
      <c r="B204" s="25" t="s">
        <v>230</v>
      </c>
      <c r="C204">
        <v>1651</v>
      </c>
      <c r="D204" s="102">
        <v>2129423</v>
      </c>
      <c r="E204" s="27">
        <v>146100</v>
      </c>
      <c r="F204" s="28">
        <f t="shared" si="32"/>
        <v>24063.50015742642</v>
      </c>
      <c r="G204" s="29">
        <f t="shared" si="28"/>
        <v>0.0011135628617545662</v>
      </c>
      <c r="H204" s="30">
        <f t="shared" si="33"/>
        <v>14.575106091718002</v>
      </c>
      <c r="I204" s="30">
        <f t="shared" si="34"/>
        <v>7553.5001574264215</v>
      </c>
      <c r="J204" s="30">
        <f t="shared" si="35"/>
        <v>7553.5001574264215</v>
      </c>
      <c r="K204" s="30">
        <f t="shared" si="29"/>
        <v>0.0008999925105262988</v>
      </c>
      <c r="L204" s="36">
        <f t="shared" si="30"/>
        <v>91100.73940946857</v>
      </c>
      <c r="M204" s="37">
        <f t="shared" si="31"/>
        <v>22007.099263374716</v>
      </c>
      <c r="N204" s="38">
        <f t="shared" si="27"/>
        <v>113107.8386728433</v>
      </c>
      <c r="P204" s="35"/>
    </row>
    <row r="205" spans="1:16" s="14" customFormat="1" ht="12.75">
      <c r="A205" s="39" t="s">
        <v>480</v>
      </c>
      <c r="B205" s="25" t="s">
        <v>39</v>
      </c>
      <c r="C205">
        <v>1288</v>
      </c>
      <c r="D205">
        <v>876739.43</v>
      </c>
      <c r="E205" s="27">
        <v>59800</v>
      </c>
      <c r="F205" s="28">
        <f t="shared" si="32"/>
        <v>18883.618492307694</v>
      </c>
      <c r="G205" s="29">
        <f t="shared" si="28"/>
        <v>0.0008738585871135608</v>
      </c>
      <c r="H205" s="30">
        <f t="shared" si="33"/>
        <v>14.661194481605351</v>
      </c>
      <c r="I205" s="30">
        <f t="shared" si="34"/>
        <v>6003.618492307693</v>
      </c>
      <c r="J205" s="30">
        <f t="shared" si="35"/>
        <v>6003.618492307693</v>
      </c>
      <c r="K205" s="30">
        <f t="shared" si="29"/>
        <v>0.0007153255532564998</v>
      </c>
      <c r="L205" s="36">
        <f t="shared" si="30"/>
        <v>71490.49789602724</v>
      </c>
      <c r="M205" s="37">
        <f t="shared" si="31"/>
        <v>17491.523842724488</v>
      </c>
      <c r="N205" s="38">
        <f t="shared" si="27"/>
        <v>88982.02173875173</v>
      </c>
      <c r="P205" s="35"/>
    </row>
    <row r="206" spans="1:16" s="14" customFormat="1" ht="12.75">
      <c r="A206" s="24" t="s">
        <v>488</v>
      </c>
      <c r="B206" s="25" t="s">
        <v>277</v>
      </c>
      <c r="C206">
        <v>3013</v>
      </c>
      <c r="D206">
        <v>4456290.3</v>
      </c>
      <c r="E206" s="27">
        <v>294350</v>
      </c>
      <c r="F206" s="28">
        <f t="shared" si="32"/>
        <v>45615.09316765755</v>
      </c>
      <c r="G206" s="29">
        <f t="shared" si="28"/>
        <v>0.002110884674077706</v>
      </c>
      <c r="H206" s="30">
        <f t="shared" si="33"/>
        <v>15.13942687277051</v>
      </c>
      <c r="I206" s="30">
        <f t="shared" si="34"/>
        <v>15485.093167657547</v>
      </c>
      <c r="J206" s="30">
        <f t="shared" si="35"/>
        <v>15485.093167657547</v>
      </c>
      <c r="K206" s="30">
        <f t="shared" si="29"/>
        <v>0.0018450344324136606</v>
      </c>
      <c r="L206" s="36">
        <f t="shared" si="30"/>
        <v>172691.78168675178</v>
      </c>
      <c r="M206" s="37">
        <f t="shared" si="31"/>
        <v>45115.77087983463</v>
      </c>
      <c r="N206" s="38">
        <f t="shared" si="27"/>
        <v>217807.5525665864</v>
      </c>
      <c r="P206" s="35"/>
    </row>
    <row r="207" spans="1:16" s="14" customFormat="1" ht="12.75">
      <c r="A207" s="24" t="s">
        <v>494</v>
      </c>
      <c r="B207" s="25" t="s">
        <v>444</v>
      </c>
      <c r="C207">
        <v>4589</v>
      </c>
      <c r="D207">
        <v>5204548</v>
      </c>
      <c r="E207" s="27">
        <v>500150</v>
      </c>
      <c r="F207" s="28">
        <f t="shared" si="32"/>
        <v>47753.01563930821</v>
      </c>
      <c r="G207" s="29">
        <f t="shared" si="28"/>
        <v>0.0022098192035586955</v>
      </c>
      <c r="H207" s="30">
        <f t="shared" si="33"/>
        <v>10.405974207737678</v>
      </c>
      <c r="I207" s="30">
        <f t="shared" si="34"/>
        <v>1863.0156393082054</v>
      </c>
      <c r="J207" s="30">
        <f t="shared" si="35"/>
        <v>1863.0156393082054</v>
      </c>
      <c r="K207" s="30">
        <f t="shared" si="29"/>
        <v>0.00022197657872850612</v>
      </c>
      <c r="L207" s="36">
        <f t="shared" si="30"/>
        <v>180785.62990888522</v>
      </c>
      <c r="M207" s="37">
        <f t="shared" si="31"/>
        <v>5427.890282515634</v>
      </c>
      <c r="N207" s="38">
        <f t="shared" si="27"/>
        <v>186213.52019140086</v>
      </c>
      <c r="P207" s="35"/>
    </row>
    <row r="208" spans="1:16" s="14" customFormat="1" ht="12.75">
      <c r="A208" s="24" t="s">
        <v>485</v>
      </c>
      <c r="B208" s="25" t="s">
        <v>187</v>
      </c>
      <c r="C208">
        <v>1637</v>
      </c>
      <c r="D208">
        <v>2924078.92</v>
      </c>
      <c r="E208" s="27">
        <v>204400</v>
      </c>
      <c r="F208" s="28">
        <f t="shared" si="32"/>
        <v>23418.381565753425</v>
      </c>
      <c r="G208" s="29">
        <f t="shared" si="28"/>
        <v>0.0010837093450003646</v>
      </c>
      <c r="H208" s="30">
        <f t="shared" si="33"/>
        <v>14.305669863013698</v>
      </c>
      <c r="I208" s="30">
        <f t="shared" si="34"/>
        <v>7048.381565753423</v>
      </c>
      <c r="J208" s="30">
        <f t="shared" si="35"/>
        <v>7048.381565753423</v>
      </c>
      <c r="K208" s="30">
        <f t="shared" si="29"/>
        <v>0.0008398081006555536</v>
      </c>
      <c r="L208" s="36">
        <f t="shared" si="30"/>
        <v>88658.4188690767</v>
      </c>
      <c r="M208" s="37">
        <f t="shared" si="31"/>
        <v>20535.437814371562</v>
      </c>
      <c r="N208" s="38">
        <f t="shared" si="27"/>
        <v>109193.85668344826</v>
      </c>
      <c r="P208" s="35"/>
    </row>
    <row r="209" spans="1:16" s="14" customFormat="1" ht="12.75">
      <c r="A209" s="39" t="s">
        <v>480</v>
      </c>
      <c r="B209" s="25" t="s">
        <v>40</v>
      </c>
      <c r="C209">
        <v>5635</v>
      </c>
      <c r="D209">
        <v>5773120.5754398955</v>
      </c>
      <c r="E209" s="27">
        <v>283350</v>
      </c>
      <c r="F209" s="28">
        <f t="shared" si="32"/>
        <v>114810.42683114103</v>
      </c>
      <c r="G209" s="29">
        <f t="shared" si="28"/>
        <v>0.005312968879213204</v>
      </c>
      <c r="H209" s="30">
        <f t="shared" si="33"/>
        <v>20.374521176777467</v>
      </c>
      <c r="I209" s="30">
        <f t="shared" si="34"/>
        <v>58460.42683114103</v>
      </c>
      <c r="J209" s="30">
        <f t="shared" si="35"/>
        <v>58460.42683114103</v>
      </c>
      <c r="K209" s="30">
        <f t="shared" si="29"/>
        <v>0.006965505423134046</v>
      </c>
      <c r="L209" s="36">
        <f t="shared" si="30"/>
        <v>434654.75545151345</v>
      </c>
      <c r="M209" s="37">
        <f t="shared" si="31"/>
        <v>170324.2721173806</v>
      </c>
      <c r="N209" s="38">
        <f t="shared" si="27"/>
        <v>604979.0275688941</v>
      </c>
      <c r="P209" s="35"/>
    </row>
    <row r="210" spans="1:16" s="14" customFormat="1" ht="12.75">
      <c r="A210" s="24" t="s">
        <v>488</v>
      </c>
      <c r="B210" s="25" t="s">
        <v>278</v>
      </c>
      <c r="C210">
        <v>1181</v>
      </c>
      <c r="D210">
        <v>1358802.51</v>
      </c>
      <c r="E210" s="27">
        <v>59700</v>
      </c>
      <c r="F210" s="28">
        <f t="shared" si="32"/>
        <v>26880.163556281404</v>
      </c>
      <c r="G210" s="29">
        <f t="shared" si="28"/>
        <v>0.0012439068156477535</v>
      </c>
      <c r="H210" s="30">
        <f t="shared" si="33"/>
        <v>22.760511055276382</v>
      </c>
      <c r="I210" s="30">
        <f t="shared" si="34"/>
        <v>15070.163556281406</v>
      </c>
      <c r="J210" s="30">
        <f t="shared" si="35"/>
        <v>15070.163556281406</v>
      </c>
      <c r="K210" s="30">
        <f t="shared" si="29"/>
        <v>0.0017955959555683316</v>
      </c>
      <c r="L210" s="36">
        <f t="shared" si="30"/>
        <v>101764.19720341233</v>
      </c>
      <c r="M210" s="37">
        <f t="shared" si="31"/>
        <v>43906.87474498906</v>
      </c>
      <c r="N210" s="38">
        <f t="shared" si="27"/>
        <v>145671.0719484014</v>
      </c>
      <c r="P210" s="35"/>
    </row>
    <row r="211" spans="1:16" s="14" customFormat="1" ht="12.75">
      <c r="A211" s="24" t="s">
        <v>488</v>
      </c>
      <c r="B211" s="25" t="s">
        <v>279</v>
      </c>
      <c r="C211">
        <v>1558</v>
      </c>
      <c r="D211">
        <v>1398826.5</v>
      </c>
      <c r="E211" s="27">
        <v>101300</v>
      </c>
      <c r="F211" s="28">
        <f t="shared" si="32"/>
        <v>21514.034422507404</v>
      </c>
      <c r="G211" s="29">
        <f t="shared" si="28"/>
        <v>0.0009955837506049577</v>
      </c>
      <c r="H211" s="30">
        <f t="shared" si="33"/>
        <v>13.808751233958539</v>
      </c>
      <c r="I211" s="30">
        <f t="shared" si="34"/>
        <v>5934.034422507403</v>
      </c>
      <c r="J211" s="30">
        <f t="shared" si="35"/>
        <v>5934.034422507403</v>
      </c>
      <c r="K211" s="30">
        <f t="shared" si="29"/>
        <v>0.0007070346761310617</v>
      </c>
      <c r="L211" s="36">
        <f t="shared" si="30"/>
        <v>81448.85119575217</v>
      </c>
      <c r="M211" s="37">
        <f t="shared" si="31"/>
        <v>17288.790871343135</v>
      </c>
      <c r="N211" s="38">
        <f t="shared" si="27"/>
        <v>98737.64206709531</v>
      </c>
      <c r="P211" s="35"/>
    </row>
    <row r="212" spans="1:16" s="14" customFormat="1" ht="12.75">
      <c r="A212" s="24" t="s">
        <v>493</v>
      </c>
      <c r="B212" s="25" t="s">
        <v>523</v>
      </c>
      <c r="C212">
        <v>697</v>
      </c>
      <c r="D212">
        <v>47754.0625</v>
      </c>
      <c r="E212" s="27">
        <v>3156.25</v>
      </c>
      <c r="F212" s="28">
        <f t="shared" si="32"/>
        <v>10545.61</v>
      </c>
      <c r="G212" s="29">
        <f t="shared" si="28"/>
        <v>0.00048800879230877025</v>
      </c>
      <c r="H212" s="30">
        <f t="shared" si="33"/>
        <v>15.13</v>
      </c>
      <c r="I212" s="30">
        <f t="shared" si="34"/>
        <v>3575.6100000000006</v>
      </c>
      <c r="J212" s="30">
        <f t="shared" si="35"/>
        <v>3575.6100000000006</v>
      </c>
      <c r="K212" s="30">
        <f t="shared" si="29"/>
        <v>0.00042603060217044636</v>
      </c>
      <c r="L212" s="36">
        <f t="shared" si="30"/>
        <v>39924.07015765713</v>
      </c>
      <c r="M212" s="37">
        <f t="shared" si="31"/>
        <v>10417.528636674524</v>
      </c>
      <c r="N212" s="38">
        <f t="shared" si="27"/>
        <v>50341.59879433166</v>
      </c>
      <c r="P212" s="35"/>
    </row>
    <row r="213" spans="1:16" s="14" customFormat="1" ht="12.75">
      <c r="A213" s="24" t="s">
        <v>482</v>
      </c>
      <c r="B213" s="25" t="s">
        <v>106</v>
      </c>
      <c r="C213">
        <v>921</v>
      </c>
      <c r="D213">
        <v>1152165</v>
      </c>
      <c r="E213" s="27">
        <v>93350</v>
      </c>
      <c r="F213" s="28">
        <f t="shared" si="32"/>
        <v>11367.369737546867</v>
      </c>
      <c r="G213" s="29">
        <f t="shared" si="28"/>
        <v>0.0005260365571406024</v>
      </c>
      <c r="H213" s="30">
        <f t="shared" si="33"/>
        <v>12.34242099625067</v>
      </c>
      <c r="I213" s="30">
        <f t="shared" si="34"/>
        <v>2157.3697375468673</v>
      </c>
      <c r="J213" s="30">
        <f t="shared" si="35"/>
        <v>2157.3697375468673</v>
      </c>
      <c r="K213" s="30">
        <f t="shared" si="29"/>
        <v>0.0002570485954540315</v>
      </c>
      <c r="L213" s="36">
        <f t="shared" si="30"/>
        <v>43035.127120180776</v>
      </c>
      <c r="M213" s="37">
        <f t="shared" si="31"/>
        <v>6285.490034089146</v>
      </c>
      <c r="N213" s="38">
        <f t="shared" si="27"/>
        <v>49320.61715426992</v>
      </c>
      <c r="P213" s="35"/>
    </row>
    <row r="214" spans="1:16" s="14" customFormat="1" ht="12.75">
      <c r="A214" s="39" t="s">
        <v>480</v>
      </c>
      <c r="B214" s="25" t="s">
        <v>41</v>
      </c>
      <c r="C214">
        <v>789</v>
      </c>
      <c r="D214">
        <v>1433860.99</v>
      </c>
      <c r="E214" s="27">
        <v>66450</v>
      </c>
      <c r="F214" s="28">
        <f t="shared" si="32"/>
        <v>17025.076314672686</v>
      </c>
      <c r="G214" s="29">
        <f t="shared" si="28"/>
        <v>0.000787852663932012</v>
      </c>
      <c r="H214" s="30">
        <f t="shared" si="33"/>
        <v>21.57804349134688</v>
      </c>
      <c r="I214" s="30">
        <f t="shared" si="34"/>
        <v>9135.076314672688</v>
      </c>
      <c r="J214" s="30">
        <f t="shared" si="35"/>
        <v>9135.076314672688</v>
      </c>
      <c r="K214" s="30">
        <f t="shared" si="29"/>
        <v>0.0010884358370216512</v>
      </c>
      <c r="L214" s="36">
        <f t="shared" si="30"/>
        <v>64454.3408324847</v>
      </c>
      <c r="M214" s="37">
        <f t="shared" si="31"/>
        <v>26615.016488462075</v>
      </c>
      <c r="N214" s="38">
        <f t="shared" si="27"/>
        <v>91069.35732094677</v>
      </c>
      <c r="P214" s="35"/>
    </row>
    <row r="215" spans="1:16" s="14" customFormat="1" ht="12.75">
      <c r="A215" s="24" t="s">
        <v>485</v>
      </c>
      <c r="B215" s="25" t="s">
        <v>188</v>
      </c>
      <c r="C215">
        <v>75</v>
      </c>
      <c r="D215">
        <v>592181</v>
      </c>
      <c r="E215" s="27">
        <v>79850</v>
      </c>
      <c r="F215" s="28">
        <f t="shared" si="32"/>
        <v>556.2125860989355</v>
      </c>
      <c r="G215" s="29">
        <f t="shared" si="28"/>
        <v>2.57393012266791E-05</v>
      </c>
      <c r="H215" s="30">
        <f t="shared" si="33"/>
        <v>7.416167814652473</v>
      </c>
      <c r="I215" s="30">
        <f t="shared" si="34"/>
        <v>-193.7874139010645</v>
      </c>
      <c r="J215" s="30">
        <f t="shared" si="35"/>
        <v>0</v>
      </c>
      <c r="K215" s="30">
        <f t="shared" si="29"/>
        <v>0</v>
      </c>
      <c r="L215" s="36">
        <f t="shared" si="30"/>
        <v>2105.735970701155</v>
      </c>
      <c r="M215" s="37">
        <f t="shared" si="31"/>
        <v>0</v>
      </c>
      <c r="N215" s="38">
        <f t="shared" si="27"/>
        <v>2105.735970701155</v>
      </c>
      <c r="P215" s="35"/>
    </row>
    <row r="216" spans="1:16" s="14" customFormat="1" ht="12.75">
      <c r="A216" s="24" t="s">
        <v>492</v>
      </c>
      <c r="B216" s="25" t="s">
        <v>375</v>
      </c>
      <c r="C216">
        <v>555</v>
      </c>
      <c r="D216">
        <v>5988252.14</v>
      </c>
      <c r="E216" s="27">
        <v>383450</v>
      </c>
      <c r="F216" s="28">
        <f t="shared" si="32"/>
        <v>8667.30978667362</v>
      </c>
      <c r="G216" s="29">
        <f t="shared" si="28"/>
        <v>0.00040108854599786814</v>
      </c>
      <c r="H216" s="30">
        <f t="shared" si="33"/>
        <v>15.61677439040292</v>
      </c>
      <c r="I216" s="30">
        <f t="shared" si="34"/>
        <v>3117.3097866736207</v>
      </c>
      <c r="J216" s="30">
        <f t="shared" si="35"/>
        <v>3117.3097866736207</v>
      </c>
      <c r="K216" s="30">
        <f t="shared" si="29"/>
        <v>0.00037142455848607317</v>
      </c>
      <c r="L216" s="36">
        <f t="shared" si="30"/>
        <v>32813.11218614247</v>
      </c>
      <c r="M216" s="37">
        <f t="shared" si="31"/>
        <v>9082.272387664816</v>
      </c>
      <c r="N216" s="38">
        <f t="shared" si="27"/>
        <v>41895.384573807285</v>
      </c>
      <c r="P216" s="35"/>
    </row>
    <row r="217" spans="1:16" s="14" customFormat="1" ht="12.75">
      <c r="A217" s="24" t="s">
        <v>491</v>
      </c>
      <c r="B217" s="25" t="s">
        <v>353</v>
      </c>
      <c r="C217">
        <v>840</v>
      </c>
      <c r="D217">
        <v>1547059.8</v>
      </c>
      <c r="E217" s="27">
        <v>82200</v>
      </c>
      <c r="F217" s="28">
        <f t="shared" si="32"/>
        <v>15809.370218978102</v>
      </c>
      <c r="G217" s="29">
        <f t="shared" si="28"/>
        <v>0.0007315946320531236</v>
      </c>
      <c r="H217" s="30">
        <f t="shared" si="33"/>
        <v>18.82067883211679</v>
      </c>
      <c r="I217" s="30">
        <f t="shared" si="34"/>
        <v>7409.370218978104</v>
      </c>
      <c r="J217" s="30">
        <f t="shared" si="35"/>
        <v>7409.370218978104</v>
      </c>
      <c r="K217" s="30">
        <f t="shared" si="29"/>
        <v>0.0008828195625627552</v>
      </c>
      <c r="L217" s="36">
        <f t="shared" si="30"/>
        <v>59851.86307580661</v>
      </c>
      <c r="M217" s="37">
        <f t="shared" si="31"/>
        <v>21587.177135070036</v>
      </c>
      <c r="N217" s="38">
        <f t="shared" si="27"/>
        <v>81439.04021087664</v>
      </c>
      <c r="P217" s="35"/>
    </row>
    <row r="218" spans="1:16" s="14" customFormat="1" ht="12.75">
      <c r="A218" s="24" t="s">
        <v>492</v>
      </c>
      <c r="B218" s="25" t="s">
        <v>376</v>
      </c>
      <c r="C218">
        <v>575</v>
      </c>
      <c r="D218">
        <v>717967</v>
      </c>
      <c r="E218" s="27">
        <v>37300</v>
      </c>
      <c r="F218" s="28">
        <f t="shared" si="32"/>
        <v>11067.855898123324</v>
      </c>
      <c r="G218" s="29">
        <f t="shared" si="28"/>
        <v>0.0005121762506190407</v>
      </c>
      <c r="H218" s="30">
        <f t="shared" si="33"/>
        <v>19.248445040214477</v>
      </c>
      <c r="I218" s="30">
        <f t="shared" si="34"/>
        <v>5317.855898123325</v>
      </c>
      <c r="J218" s="30">
        <f t="shared" si="35"/>
        <v>5317.855898123325</v>
      </c>
      <c r="K218" s="30">
        <f t="shared" si="29"/>
        <v>0.000633617578688151</v>
      </c>
      <c r="L218" s="36">
        <f t="shared" si="30"/>
        <v>41901.21343113531</v>
      </c>
      <c r="M218" s="37">
        <f t="shared" si="31"/>
        <v>15493.556653104853</v>
      </c>
      <c r="N218" s="38">
        <f t="shared" si="27"/>
        <v>57394.77008424016</v>
      </c>
      <c r="P218" s="35"/>
    </row>
    <row r="219" spans="1:16" s="14" customFormat="1" ht="12.75">
      <c r="A219" s="24" t="s">
        <v>482</v>
      </c>
      <c r="B219" s="25" t="s">
        <v>107</v>
      </c>
      <c r="C219">
        <v>4669</v>
      </c>
      <c r="D219">
        <v>11670536.3</v>
      </c>
      <c r="E219" s="27">
        <v>548950</v>
      </c>
      <c r="F219" s="28">
        <f t="shared" si="32"/>
        <v>99261.74330030059</v>
      </c>
      <c r="G219" s="29">
        <f t="shared" si="28"/>
        <v>0.004593437787898742</v>
      </c>
      <c r="H219" s="30">
        <f t="shared" si="33"/>
        <v>21.25974369250387</v>
      </c>
      <c r="I219" s="30">
        <f t="shared" si="34"/>
        <v>52571.74330030058</v>
      </c>
      <c r="J219" s="30">
        <f t="shared" si="35"/>
        <v>52571.74330030058</v>
      </c>
      <c r="K219" s="30">
        <f t="shared" si="29"/>
        <v>0.006263874263517885</v>
      </c>
      <c r="L219" s="36">
        <f t="shared" si="30"/>
        <v>375789.8123951628</v>
      </c>
      <c r="M219" s="37">
        <f t="shared" si="31"/>
        <v>153167.61092814466</v>
      </c>
      <c r="N219" s="38">
        <f t="shared" si="27"/>
        <v>528957.4233233074</v>
      </c>
      <c r="P219" s="35"/>
    </row>
    <row r="220" spans="1:16" s="14" customFormat="1" ht="12.75">
      <c r="A220" s="24" t="s">
        <v>486</v>
      </c>
      <c r="B220" s="25" t="s">
        <v>207</v>
      </c>
      <c r="C220">
        <v>2447</v>
      </c>
      <c r="D220">
        <v>4277381</v>
      </c>
      <c r="E220" s="27">
        <v>347850</v>
      </c>
      <c r="F220" s="28">
        <f t="shared" si="32"/>
        <v>30089.84133103349</v>
      </c>
      <c r="G220" s="29">
        <f t="shared" si="28"/>
        <v>0.001392437908164646</v>
      </c>
      <c r="H220" s="30">
        <f t="shared" si="33"/>
        <v>12.296624982032485</v>
      </c>
      <c r="I220" s="30">
        <f t="shared" si="34"/>
        <v>5619.841331033491</v>
      </c>
      <c r="J220" s="30">
        <f t="shared" si="35"/>
        <v>5619.841331033491</v>
      </c>
      <c r="K220" s="30">
        <f t="shared" si="29"/>
        <v>0.0006695988618340816</v>
      </c>
      <c r="L220" s="36">
        <f t="shared" si="30"/>
        <v>113915.54744893394</v>
      </c>
      <c r="M220" s="37">
        <f t="shared" si="31"/>
        <v>16373.390274556918</v>
      </c>
      <c r="N220" s="38">
        <f t="shared" si="27"/>
        <v>130288.93772349086</v>
      </c>
      <c r="P220" s="35"/>
    </row>
    <row r="221" spans="1:16" s="14" customFormat="1" ht="12.75">
      <c r="A221" s="24" t="s">
        <v>493</v>
      </c>
      <c r="B221" s="25" t="s">
        <v>413</v>
      </c>
      <c r="C221">
        <v>556</v>
      </c>
      <c r="D221">
        <v>901266.15</v>
      </c>
      <c r="E221" s="27">
        <v>62100</v>
      </c>
      <c r="F221" s="28">
        <f t="shared" si="32"/>
        <v>8069.307236714976</v>
      </c>
      <c r="G221" s="29">
        <f t="shared" si="28"/>
        <v>0.0003734153718331794</v>
      </c>
      <c r="H221" s="30">
        <f t="shared" si="33"/>
        <v>14.513142512077295</v>
      </c>
      <c r="I221" s="30">
        <f t="shared" si="34"/>
        <v>2509.3072367149757</v>
      </c>
      <c r="J221" s="30">
        <f t="shared" si="35"/>
        <v>2509.3072367149757</v>
      </c>
      <c r="K221" s="30">
        <f t="shared" si="29"/>
        <v>0.00029898162078312226</v>
      </c>
      <c r="L221" s="36">
        <f t="shared" si="30"/>
        <v>30549.165789584393</v>
      </c>
      <c r="M221" s="37">
        <f t="shared" si="31"/>
        <v>7310.858845537649</v>
      </c>
      <c r="N221" s="38">
        <f t="shared" si="27"/>
        <v>37860.02463512204</v>
      </c>
      <c r="P221" s="35"/>
    </row>
    <row r="222" spans="1:16" s="14" customFormat="1" ht="12.75">
      <c r="A222" s="24" t="s">
        <v>493</v>
      </c>
      <c r="B222" s="25" t="s">
        <v>414</v>
      </c>
      <c r="C222">
        <v>1351</v>
      </c>
      <c r="D222">
        <v>2423569.2</v>
      </c>
      <c r="E222" s="27">
        <v>156050</v>
      </c>
      <c r="F222" s="28">
        <f t="shared" si="32"/>
        <v>20982.005698173663</v>
      </c>
      <c r="G222" s="29">
        <f t="shared" si="28"/>
        <v>0.0009709635820954373</v>
      </c>
      <c r="H222" s="30">
        <f t="shared" si="33"/>
        <v>15.53072220442166</v>
      </c>
      <c r="I222" s="30">
        <f t="shared" si="34"/>
        <v>7472.005698173663</v>
      </c>
      <c r="J222" s="30">
        <f t="shared" si="35"/>
        <v>7472.005698173663</v>
      </c>
      <c r="K222" s="30">
        <f t="shared" si="29"/>
        <v>0.0008902825215876261</v>
      </c>
      <c r="L222" s="36">
        <f t="shared" si="30"/>
        <v>79434.67163513984</v>
      </c>
      <c r="M222" s="37">
        <f t="shared" si="31"/>
        <v>21769.665409292218</v>
      </c>
      <c r="N222" s="38">
        <f t="shared" si="27"/>
        <v>101204.33704443206</v>
      </c>
      <c r="P222" s="35"/>
    </row>
    <row r="223" spans="1:16" s="14" customFormat="1" ht="12.75">
      <c r="A223" s="24" t="s">
        <v>488</v>
      </c>
      <c r="B223" s="25" t="s">
        <v>280</v>
      </c>
      <c r="C223">
        <v>1365</v>
      </c>
      <c r="D223">
        <v>1067090.64</v>
      </c>
      <c r="E223" s="27">
        <v>79200</v>
      </c>
      <c r="F223" s="28">
        <f t="shared" si="32"/>
        <v>18391.1455</v>
      </c>
      <c r="G223" s="29">
        <f t="shared" si="28"/>
        <v>0.0008510689001992178</v>
      </c>
      <c r="H223" s="30">
        <f t="shared" si="33"/>
        <v>13.473366666666665</v>
      </c>
      <c r="I223" s="30">
        <f t="shared" si="34"/>
        <v>4741.145499999998</v>
      </c>
      <c r="J223" s="30">
        <f t="shared" si="35"/>
        <v>4741.145499999998</v>
      </c>
      <c r="K223" s="30">
        <f t="shared" si="29"/>
        <v>0.0005649030717395636</v>
      </c>
      <c r="L223" s="36">
        <f t="shared" si="30"/>
        <v>69626.07030050231</v>
      </c>
      <c r="M223" s="37">
        <f t="shared" si="31"/>
        <v>13813.31269822227</v>
      </c>
      <c r="N223" s="38">
        <f t="shared" si="27"/>
        <v>83439.38299872458</v>
      </c>
      <c r="P223" s="35"/>
    </row>
    <row r="224" spans="1:16" s="14" customFormat="1" ht="12.75">
      <c r="A224" s="24" t="s">
        <v>494</v>
      </c>
      <c r="B224" s="25" t="s">
        <v>445</v>
      </c>
      <c r="C224">
        <v>11338</v>
      </c>
      <c r="D224">
        <v>33049446</v>
      </c>
      <c r="E224" s="27">
        <v>2492800</v>
      </c>
      <c r="F224" s="28">
        <f t="shared" si="32"/>
        <v>150318.7655439666</v>
      </c>
      <c r="G224" s="29">
        <f t="shared" si="28"/>
        <v>0.006956153246180764</v>
      </c>
      <c r="H224" s="30">
        <f t="shared" si="33"/>
        <v>13.257961328626443</v>
      </c>
      <c r="I224" s="30">
        <f t="shared" si="34"/>
        <v>36938.76554396661</v>
      </c>
      <c r="J224" s="30">
        <f t="shared" si="35"/>
        <v>36938.76554396661</v>
      </c>
      <c r="K224" s="30">
        <f t="shared" si="29"/>
        <v>0.00440121952006204</v>
      </c>
      <c r="L224" s="36">
        <f t="shared" si="30"/>
        <v>569083.9071034995</v>
      </c>
      <c r="M224" s="37">
        <f t="shared" si="31"/>
        <v>107620.97875821982</v>
      </c>
      <c r="N224" s="38">
        <f t="shared" si="27"/>
        <v>676704.8858617194</v>
      </c>
      <c r="P224" s="35"/>
    </row>
    <row r="225" spans="1:16" s="14" customFormat="1" ht="12.75">
      <c r="A225" s="24" t="s">
        <v>494</v>
      </c>
      <c r="B225" s="25" t="s">
        <v>446</v>
      </c>
      <c r="C225">
        <v>3447</v>
      </c>
      <c r="D225">
        <v>16887898</v>
      </c>
      <c r="E225" s="27">
        <v>2198500</v>
      </c>
      <c r="F225" s="28">
        <f t="shared" si="32"/>
        <v>26478.319038435297</v>
      </c>
      <c r="G225" s="29">
        <f t="shared" si="28"/>
        <v>0.0012253110532546838</v>
      </c>
      <c r="H225" s="30">
        <f t="shared" si="33"/>
        <v>7.681554696383898</v>
      </c>
      <c r="I225" s="30">
        <f t="shared" si="34"/>
        <v>-7991.680961564703</v>
      </c>
      <c r="J225" s="30">
        <f t="shared" si="35"/>
        <v>0</v>
      </c>
      <c r="K225" s="30">
        <f t="shared" si="29"/>
        <v>0</v>
      </c>
      <c r="L225" s="36">
        <f t="shared" si="30"/>
        <v>100242.8751819306</v>
      </c>
      <c r="M225" s="37">
        <f t="shared" si="31"/>
        <v>0</v>
      </c>
      <c r="N225" s="38">
        <f t="shared" si="27"/>
        <v>100242.8751819306</v>
      </c>
      <c r="P225" s="35"/>
    </row>
    <row r="226" spans="1:16" s="14" customFormat="1" ht="12.75">
      <c r="A226" s="24" t="s">
        <v>482</v>
      </c>
      <c r="B226" s="25" t="s">
        <v>108</v>
      </c>
      <c r="C226">
        <v>988</v>
      </c>
      <c r="D226">
        <v>1717960.33</v>
      </c>
      <c r="E226" s="27">
        <v>120050</v>
      </c>
      <c r="F226" s="28">
        <f t="shared" si="32"/>
        <v>14138.648946605581</v>
      </c>
      <c r="G226" s="29">
        <f t="shared" si="28"/>
        <v>0.0006542803116472784</v>
      </c>
      <c r="H226" s="30">
        <f t="shared" si="33"/>
        <v>14.310373427738442</v>
      </c>
      <c r="I226" s="30">
        <f t="shared" si="34"/>
        <v>4258.648946605581</v>
      </c>
      <c r="J226" s="30">
        <f t="shared" si="35"/>
        <v>4258.648946605581</v>
      </c>
      <c r="K226" s="30">
        <f t="shared" si="29"/>
        <v>0.0005074140566658312</v>
      </c>
      <c r="L226" s="36">
        <f t="shared" si="30"/>
        <v>53526.76729736509</v>
      </c>
      <c r="M226" s="37">
        <f t="shared" si="31"/>
        <v>12407.560487527284</v>
      </c>
      <c r="N226" s="38">
        <f t="shared" si="27"/>
        <v>65934.32778489238</v>
      </c>
      <c r="P226" s="35"/>
    </row>
    <row r="227" spans="1:16" s="14" customFormat="1" ht="12.75">
      <c r="A227" s="24" t="s">
        <v>489</v>
      </c>
      <c r="B227" s="25" t="s">
        <v>317</v>
      </c>
      <c r="C227">
        <v>26</v>
      </c>
      <c r="D227">
        <v>653575.76</v>
      </c>
      <c r="E227" s="27">
        <v>114350</v>
      </c>
      <c r="F227" s="28">
        <f t="shared" si="32"/>
        <v>148.60489514648012</v>
      </c>
      <c r="G227" s="29">
        <f t="shared" si="28"/>
        <v>6.876842156272154E-06</v>
      </c>
      <c r="H227" s="30">
        <f t="shared" si="33"/>
        <v>5.715572890249235</v>
      </c>
      <c r="I227" s="30">
        <f t="shared" si="34"/>
        <v>-111.39510485351988</v>
      </c>
      <c r="J227" s="30">
        <f t="shared" si="35"/>
        <v>0</v>
      </c>
      <c r="K227" s="30">
        <f t="shared" si="29"/>
        <v>0</v>
      </c>
      <c r="L227" s="36">
        <f t="shared" si="30"/>
        <v>562.595455322106</v>
      </c>
      <c r="M227" s="37">
        <f t="shared" si="31"/>
        <v>0</v>
      </c>
      <c r="N227" s="38">
        <f t="shared" si="27"/>
        <v>562.595455322106</v>
      </c>
      <c r="P227" s="35"/>
    </row>
    <row r="228" spans="1:16" s="14" customFormat="1" ht="12.75">
      <c r="A228" s="24" t="s">
        <v>494</v>
      </c>
      <c r="B228" s="25" t="s">
        <v>447</v>
      </c>
      <c r="C228">
        <v>9610</v>
      </c>
      <c r="D228">
        <v>23622276</v>
      </c>
      <c r="E228" s="27">
        <v>1719900</v>
      </c>
      <c r="F228" s="28">
        <f t="shared" si="32"/>
        <v>131990.2740624455</v>
      </c>
      <c r="G228" s="29">
        <f t="shared" si="28"/>
        <v>0.00610798372419591</v>
      </c>
      <c r="H228" s="30">
        <f t="shared" si="33"/>
        <v>13.734679923251353</v>
      </c>
      <c r="I228" s="30">
        <f t="shared" si="34"/>
        <v>35890.2740624455</v>
      </c>
      <c r="J228" s="30">
        <f t="shared" si="35"/>
        <v>35890.2740624455</v>
      </c>
      <c r="K228" s="30">
        <f t="shared" si="29"/>
        <v>0.004276292736312407</v>
      </c>
      <c r="L228" s="36">
        <f t="shared" si="30"/>
        <v>499695.0353557041</v>
      </c>
      <c r="M228" s="37">
        <f t="shared" si="31"/>
        <v>104566.2020812177</v>
      </c>
      <c r="N228" s="38">
        <f t="shared" si="27"/>
        <v>604261.2374369218</v>
      </c>
      <c r="P228" s="35"/>
    </row>
    <row r="229" spans="1:16" s="14" customFormat="1" ht="12.75">
      <c r="A229" s="24" t="s">
        <v>492</v>
      </c>
      <c r="B229" s="25" t="s">
        <v>377</v>
      </c>
      <c r="C229">
        <v>825</v>
      </c>
      <c r="D229">
        <v>866165</v>
      </c>
      <c r="E229" s="27">
        <v>54600</v>
      </c>
      <c r="F229" s="28">
        <f t="shared" si="32"/>
        <v>13087.657967032967</v>
      </c>
      <c r="G229" s="29">
        <f t="shared" si="28"/>
        <v>0.0006056446387304303</v>
      </c>
      <c r="H229" s="30">
        <f t="shared" si="33"/>
        <v>15.863827838827838</v>
      </c>
      <c r="I229" s="30">
        <f t="shared" si="34"/>
        <v>4837.657967032967</v>
      </c>
      <c r="J229" s="30">
        <f t="shared" si="35"/>
        <v>4837.657967032967</v>
      </c>
      <c r="K229" s="30">
        <f t="shared" si="29"/>
        <v>0.0005764024423216491</v>
      </c>
      <c r="L229" s="36">
        <f t="shared" si="30"/>
        <v>49547.87583413804</v>
      </c>
      <c r="M229" s="37">
        <f t="shared" si="31"/>
        <v>14094.501471358057</v>
      </c>
      <c r="N229" s="38">
        <f t="shared" si="27"/>
        <v>63642.37730549609</v>
      </c>
      <c r="P229" s="35"/>
    </row>
    <row r="230" spans="1:16" s="14" customFormat="1" ht="12.75">
      <c r="A230" s="24" t="s">
        <v>488</v>
      </c>
      <c r="B230" s="25" t="s">
        <v>281</v>
      </c>
      <c r="C230">
        <v>721</v>
      </c>
      <c r="D230">
        <v>524468.68</v>
      </c>
      <c r="E230" s="27">
        <v>31500</v>
      </c>
      <c r="F230" s="28">
        <f t="shared" si="32"/>
        <v>12004.505342222223</v>
      </c>
      <c r="G230" s="29">
        <f t="shared" si="28"/>
        <v>0.0005555206530795324</v>
      </c>
      <c r="H230" s="30">
        <f t="shared" si="33"/>
        <v>16.649799365079367</v>
      </c>
      <c r="I230" s="30">
        <f t="shared" si="34"/>
        <v>4794.505342222224</v>
      </c>
      <c r="J230" s="30">
        <f t="shared" si="35"/>
        <v>4794.505342222224</v>
      </c>
      <c r="K230" s="30">
        <f t="shared" si="29"/>
        <v>0.0005712608472558125</v>
      </c>
      <c r="L230" s="36">
        <f t="shared" si="30"/>
        <v>45447.22529003536</v>
      </c>
      <c r="M230" s="37">
        <f t="shared" si="31"/>
        <v>13968.776432913264</v>
      </c>
      <c r="N230" s="38">
        <f t="shared" si="27"/>
        <v>59416.001722948626</v>
      </c>
      <c r="P230" s="35"/>
    </row>
    <row r="231" spans="1:16" s="14" customFormat="1" ht="12.75">
      <c r="A231" s="24" t="s">
        <v>489</v>
      </c>
      <c r="B231" s="25" t="s">
        <v>318</v>
      </c>
      <c r="C231">
        <v>85</v>
      </c>
      <c r="D231">
        <v>349215.03</v>
      </c>
      <c r="E231" s="27">
        <v>106100</v>
      </c>
      <c r="F231" s="28">
        <f t="shared" si="32"/>
        <v>279.76698916116874</v>
      </c>
      <c r="G231" s="29">
        <f t="shared" si="28"/>
        <v>1.2946501009273315E-05</v>
      </c>
      <c r="H231" s="30">
        <f t="shared" si="33"/>
        <v>3.291376343072573</v>
      </c>
      <c r="I231" s="30">
        <f t="shared" si="34"/>
        <v>-570.2330108388313</v>
      </c>
      <c r="J231" s="30">
        <f t="shared" si="35"/>
        <v>0</v>
      </c>
      <c r="K231" s="30">
        <f t="shared" si="29"/>
        <v>0</v>
      </c>
      <c r="L231" s="36">
        <f t="shared" si="30"/>
        <v>1059.1551274005963</v>
      </c>
      <c r="M231" s="37">
        <f t="shared" si="31"/>
        <v>0</v>
      </c>
      <c r="N231" s="38">
        <f t="shared" si="27"/>
        <v>1059.1551274005963</v>
      </c>
      <c r="P231" s="35"/>
    </row>
    <row r="232" spans="1:16" s="14" customFormat="1" ht="12.75">
      <c r="A232" s="24" t="s">
        <v>488</v>
      </c>
      <c r="B232" s="25" t="s">
        <v>282</v>
      </c>
      <c r="C232">
        <v>98</v>
      </c>
      <c r="D232">
        <v>285966.69</v>
      </c>
      <c r="E232" s="27">
        <v>70850</v>
      </c>
      <c r="F232" s="28">
        <f t="shared" si="32"/>
        <v>395.5502557515879</v>
      </c>
      <c r="G232" s="29">
        <f t="shared" si="28"/>
        <v>1.8304489034466246E-05</v>
      </c>
      <c r="H232" s="30">
        <f t="shared" si="33"/>
        <v>4.036227099505998</v>
      </c>
      <c r="I232" s="30">
        <f t="shared" si="34"/>
        <v>-584.4497442484121</v>
      </c>
      <c r="J232" s="30">
        <f t="shared" si="35"/>
        <v>0</v>
      </c>
      <c r="K232" s="30">
        <f t="shared" si="29"/>
        <v>0</v>
      </c>
      <c r="L232" s="36">
        <f t="shared" si="30"/>
        <v>1497.492905721491</v>
      </c>
      <c r="M232" s="37">
        <f t="shared" si="31"/>
        <v>0</v>
      </c>
      <c r="N232" s="38">
        <f t="shared" si="27"/>
        <v>1497.492905721491</v>
      </c>
      <c r="P232" s="35"/>
    </row>
    <row r="233" spans="1:16" s="14" customFormat="1" ht="12.75">
      <c r="A233" s="24" t="s">
        <v>483</v>
      </c>
      <c r="B233" s="25" t="s">
        <v>134</v>
      </c>
      <c r="C233">
        <v>1630</v>
      </c>
      <c r="D233">
        <v>2782032</v>
      </c>
      <c r="E233" s="27">
        <v>279250</v>
      </c>
      <c r="F233" s="28">
        <f t="shared" si="32"/>
        <v>16238.897618621308</v>
      </c>
      <c r="G233" s="29">
        <f t="shared" si="28"/>
        <v>0.0007514714478621103</v>
      </c>
      <c r="H233" s="30">
        <f t="shared" si="33"/>
        <v>9.96251387645479</v>
      </c>
      <c r="I233" s="30">
        <f t="shared" si="34"/>
        <v>-61.1023813786937</v>
      </c>
      <c r="J233" s="30">
        <f t="shared" si="35"/>
        <v>0</v>
      </c>
      <c r="K233" s="30">
        <f t="shared" si="29"/>
        <v>0</v>
      </c>
      <c r="L233" s="36">
        <f t="shared" si="30"/>
        <v>61477.988263253465</v>
      </c>
      <c r="M233" s="37">
        <f t="shared" si="31"/>
        <v>0</v>
      </c>
      <c r="N233" s="38">
        <f t="shared" si="27"/>
        <v>61477.988263253465</v>
      </c>
      <c r="P233" s="35"/>
    </row>
    <row r="234" spans="1:16" s="14" customFormat="1" ht="12.75">
      <c r="A234" s="24" t="s">
        <v>494</v>
      </c>
      <c r="B234" s="25" t="s">
        <v>448</v>
      </c>
      <c r="C234">
        <v>6321</v>
      </c>
      <c r="D234">
        <v>7264444</v>
      </c>
      <c r="E234" s="27">
        <v>572250</v>
      </c>
      <c r="F234" s="28">
        <f t="shared" si="32"/>
        <v>80242.11537614679</v>
      </c>
      <c r="G234" s="29">
        <f t="shared" si="28"/>
        <v>0.0037132852264605267</v>
      </c>
      <c r="H234" s="30">
        <f t="shared" si="33"/>
        <v>12.694528615115772</v>
      </c>
      <c r="I234" s="30">
        <f t="shared" si="34"/>
        <v>17032.115376146794</v>
      </c>
      <c r="J234" s="30">
        <f t="shared" si="35"/>
        <v>17032.115376146794</v>
      </c>
      <c r="K234" s="30">
        <f t="shared" si="29"/>
        <v>0.00202936068808856</v>
      </c>
      <c r="L234" s="36">
        <f t="shared" si="30"/>
        <v>303784.40354575054</v>
      </c>
      <c r="M234" s="37">
        <f t="shared" si="31"/>
        <v>49623.01528247032</v>
      </c>
      <c r="N234" s="38">
        <f t="shared" si="27"/>
        <v>353407.41882822086</v>
      </c>
      <c r="P234" s="35"/>
    </row>
    <row r="235" spans="1:16" s="14" customFormat="1" ht="12.75">
      <c r="A235" s="24" t="s">
        <v>488</v>
      </c>
      <c r="B235" s="25" t="s">
        <v>283</v>
      </c>
      <c r="C235">
        <v>924</v>
      </c>
      <c r="D235">
        <v>949932.3200000001</v>
      </c>
      <c r="E235" s="27">
        <v>56550</v>
      </c>
      <c r="F235" s="28">
        <f t="shared" si="32"/>
        <v>15521.440560212202</v>
      </c>
      <c r="G235" s="29">
        <f t="shared" si="28"/>
        <v>0.0007182703952338005</v>
      </c>
      <c r="H235" s="30">
        <f t="shared" si="33"/>
        <v>16.7980958443855</v>
      </c>
      <c r="I235" s="30">
        <f t="shared" si="34"/>
        <v>6281.440560212202</v>
      </c>
      <c r="J235" s="30">
        <f t="shared" si="35"/>
        <v>6281.440560212202</v>
      </c>
      <c r="K235" s="30">
        <f t="shared" si="29"/>
        <v>0.0007484277939610501</v>
      </c>
      <c r="L235" s="36">
        <f t="shared" si="30"/>
        <v>58761.80532693859</v>
      </c>
      <c r="M235" s="37">
        <f t="shared" si="31"/>
        <v>18300.95757523317</v>
      </c>
      <c r="N235" s="38">
        <f t="shared" si="27"/>
        <v>77062.76290217176</v>
      </c>
      <c r="P235" s="35"/>
    </row>
    <row r="236" spans="1:16" s="14" customFormat="1" ht="12.75">
      <c r="A236" s="39" t="s">
        <v>479</v>
      </c>
      <c r="B236" s="25" t="s">
        <v>3</v>
      </c>
      <c r="C236">
        <v>2313</v>
      </c>
      <c r="D236">
        <v>2847782.84</v>
      </c>
      <c r="E236" s="27">
        <v>185000</v>
      </c>
      <c r="F236" s="28">
        <f t="shared" si="32"/>
        <v>35604.98221037838</v>
      </c>
      <c r="G236" s="29">
        <f t="shared" si="28"/>
        <v>0.0016476566427795075</v>
      </c>
      <c r="H236" s="30">
        <f t="shared" si="33"/>
        <v>15.393420756756756</v>
      </c>
      <c r="I236" s="30">
        <f t="shared" si="34"/>
        <v>12474.982210378375</v>
      </c>
      <c r="J236" s="30">
        <f t="shared" si="35"/>
        <v>12474.982210378375</v>
      </c>
      <c r="K236" s="30">
        <f t="shared" si="29"/>
        <v>0.0014863825146347349</v>
      </c>
      <c r="L236" s="36">
        <f t="shared" si="30"/>
        <v>134795.02918553603</v>
      </c>
      <c r="M236" s="37">
        <f t="shared" si="31"/>
        <v>36345.8219488764</v>
      </c>
      <c r="N236" s="38">
        <f t="shared" si="27"/>
        <v>171140.85113441243</v>
      </c>
      <c r="P236" s="35"/>
    </row>
    <row r="237" spans="1:16" s="14" customFormat="1" ht="12.75">
      <c r="A237" s="24" t="s">
        <v>488</v>
      </c>
      <c r="B237" s="25" t="s">
        <v>284</v>
      </c>
      <c r="C237">
        <v>2977</v>
      </c>
      <c r="D237">
        <v>1860607.8</v>
      </c>
      <c r="E237" s="27">
        <v>171050</v>
      </c>
      <c r="F237" s="28">
        <f t="shared" si="32"/>
        <v>32382.516343759136</v>
      </c>
      <c r="G237" s="29">
        <f t="shared" si="28"/>
        <v>0.0014985337683488115</v>
      </c>
      <c r="H237" s="30">
        <f t="shared" si="33"/>
        <v>10.877566793335282</v>
      </c>
      <c r="I237" s="30">
        <f t="shared" si="34"/>
        <v>2612.5163437591336</v>
      </c>
      <c r="J237" s="30">
        <f t="shared" si="35"/>
        <v>2612.5163437591336</v>
      </c>
      <c r="K237" s="30">
        <f t="shared" si="29"/>
        <v>0.0003112788897871514</v>
      </c>
      <c r="L237" s="36">
        <f t="shared" si="30"/>
        <v>122595.26517571941</v>
      </c>
      <c r="M237" s="37">
        <f t="shared" si="31"/>
        <v>7611.558258560357</v>
      </c>
      <c r="N237" s="38">
        <f t="shared" si="27"/>
        <v>130206.82343427977</v>
      </c>
      <c r="P237" s="35"/>
    </row>
    <row r="238" spans="1:16" s="14" customFormat="1" ht="12.75">
      <c r="A238" s="39" t="s">
        <v>479</v>
      </c>
      <c r="B238" s="25" t="s">
        <v>4</v>
      </c>
      <c r="C238">
        <v>36228</v>
      </c>
      <c r="D238">
        <v>51333318.59</v>
      </c>
      <c r="E238" s="27">
        <v>2323400</v>
      </c>
      <c r="F238" s="28">
        <f t="shared" si="32"/>
        <v>800423.2873713179</v>
      </c>
      <c r="G238" s="29">
        <f t="shared" si="28"/>
        <v>0.037040398972263584</v>
      </c>
      <c r="H238" s="30">
        <f t="shared" si="33"/>
        <v>22.09405121373849</v>
      </c>
      <c r="I238" s="30">
        <f t="shared" si="34"/>
        <v>438143.287371318</v>
      </c>
      <c r="J238" s="30">
        <f t="shared" si="35"/>
        <v>438143.287371318</v>
      </c>
      <c r="K238" s="30">
        <f t="shared" si="29"/>
        <v>0.052204364725387135</v>
      </c>
      <c r="L238" s="36">
        <f t="shared" si="30"/>
        <v>3030280.418186814</v>
      </c>
      <c r="M238" s="37">
        <f t="shared" si="31"/>
        <v>1276529.1078046598</v>
      </c>
      <c r="N238" s="38">
        <f t="shared" si="27"/>
        <v>4306809.525991473</v>
      </c>
      <c r="P238" s="35"/>
    </row>
    <row r="239" spans="1:16" s="14" customFormat="1" ht="12.75">
      <c r="A239" s="24" t="s">
        <v>492</v>
      </c>
      <c r="B239" s="25" t="s">
        <v>378</v>
      </c>
      <c r="C239">
        <v>936</v>
      </c>
      <c r="D239">
        <v>1946754.89</v>
      </c>
      <c r="E239" s="27">
        <v>137700</v>
      </c>
      <c r="F239" s="28">
        <f t="shared" si="32"/>
        <v>13232.843696732027</v>
      </c>
      <c r="G239" s="29">
        <f t="shared" si="28"/>
        <v>0.0006123632555397856</v>
      </c>
      <c r="H239" s="30">
        <f t="shared" si="33"/>
        <v>14.1376535221496</v>
      </c>
      <c r="I239" s="30">
        <f t="shared" si="34"/>
        <v>3872.843696732026</v>
      </c>
      <c r="J239" s="30">
        <f t="shared" si="35"/>
        <v>3872.843696732026</v>
      </c>
      <c r="K239" s="30">
        <f t="shared" si="29"/>
        <v>0.0004614457203751982</v>
      </c>
      <c r="L239" s="36">
        <f t="shared" si="30"/>
        <v>50097.526850854556</v>
      </c>
      <c r="M239" s="37">
        <f t="shared" si="31"/>
        <v>11283.518089520474</v>
      </c>
      <c r="N239" s="38">
        <f t="shared" si="27"/>
        <v>61381.04494037503</v>
      </c>
      <c r="P239" s="35"/>
    </row>
    <row r="240" spans="1:16" s="14" customFormat="1" ht="12.75">
      <c r="A240" s="24" t="s">
        <v>494</v>
      </c>
      <c r="B240" s="25" t="s">
        <v>449</v>
      </c>
      <c r="C240">
        <v>2999</v>
      </c>
      <c r="D240">
        <v>4352749</v>
      </c>
      <c r="E240" s="27">
        <v>305350</v>
      </c>
      <c r="F240" s="28">
        <f t="shared" si="32"/>
        <v>42750.59522187654</v>
      </c>
      <c r="G240" s="29">
        <f t="shared" si="28"/>
        <v>0.0019783271280380227</v>
      </c>
      <c r="H240" s="30">
        <f t="shared" si="33"/>
        <v>14.254950057311282</v>
      </c>
      <c r="I240" s="30">
        <f t="shared" si="34"/>
        <v>12760.595221876534</v>
      </c>
      <c r="J240" s="30">
        <f t="shared" si="35"/>
        <v>12760.595221876534</v>
      </c>
      <c r="K240" s="30">
        <f t="shared" si="29"/>
        <v>0.0015204130390141487</v>
      </c>
      <c r="L240" s="36">
        <f t="shared" si="30"/>
        <v>161847.2295978896</v>
      </c>
      <c r="M240" s="37">
        <f t="shared" si="31"/>
        <v>37177.9545713629</v>
      </c>
      <c r="N240" s="38">
        <f t="shared" si="27"/>
        <v>199025.18416925252</v>
      </c>
      <c r="P240" s="35"/>
    </row>
    <row r="241" spans="1:16" s="14" customFormat="1" ht="12.75">
      <c r="A241" s="39" t="s">
        <v>480</v>
      </c>
      <c r="B241" s="25" t="s">
        <v>42</v>
      </c>
      <c r="C241">
        <v>2190</v>
      </c>
      <c r="D241">
        <v>1456470.83</v>
      </c>
      <c r="E241" s="27">
        <v>63700</v>
      </c>
      <c r="F241" s="28">
        <f t="shared" si="32"/>
        <v>50073.32994819467</v>
      </c>
      <c r="G241" s="29">
        <f t="shared" si="28"/>
        <v>0.002317194100189278</v>
      </c>
      <c r="H241" s="30">
        <f t="shared" si="33"/>
        <v>22.86453422291994</v>
      </c>
      <c r="I241" s="30">
        <f t="shared" si="34"/>
        <v>28173.329948194667</v>
      </c>
      <c r="J241" s="30">
        <f t="shared" si="35"/>
        <v>28173.329948194667</v>
      </c>
      <c r="K241" s="30">
        <f t="shared" si="29"/>
        <v>0.003356826030516763</v>
      </c>
      <c r="L241" s="36">
        <f t="shared" si="30"/>
        <v>189569.98579306816</v>
      </c>
      <c r="M241" s="37">
        <f t="shared" si="31"/>
        <v>82082.9093569483</v>
      </c>
      <c r="N241" s="38">
        <f t="shared" si="27"/>
        <v>271652.89515001647</v>
      </c>
      <c r="P241" s="35"/>
    </row>
    <row r="242" spans="1:16" s="14" customFormat="1" ht="12.75">
      <c r="A242" s="24" t="s">
        <v>494</v>
      </c>
      <c r="B242" s="25" t="s">
        <v>450</v>
      </c>
      <c r="C242">
        <v>3830</v>
      </c>
      <c r="D242">
        <v>3964370</v>
      </c>
      <c r="E242" s="27">
        <v>352600</v>
      </c>
      <c r="F242" s="28">
        <f t="shared" si="32"/>
        <v>43061.64804310834</v>
      </c>
      <c r="G242" s="29">
        <f t="shared" si="28"/>
        <v>0.0019927214126392516</v>
      </c>
      <c r="H242" s="30">
        <f t="shared" si="33"/>
        <v>11.243250141803744</v>
      </c>
      <c r="I242" s="30">
        <f t="shared" si="34"/>
        <v>4761.648043108338</v>
      </c>
      <c r="J242" s="30">
        <f t="shared" si="35"/>
        <v>4761.648043108338</v>
      </c>
      <c r="K242" s="30">
        <f t="shared" si="29"/>
        <v>0.0005673459306605509</v>
      </c>
      <c r="L242" s="36">
        <f t="shared" si="30"/>
        <v>163024.82811116625</v>
      </c>
      <c r="M242" s="37">
        <f t="shared" si="31"/>
        <v>13873.046793930635</v>
      </c>
      <c r="N242" s="38">
        <f t="shared" si="27"/>
        <v>176897.8749050969</v>
      </c>
      <c r="P242" s="35"/>
    </row>
    <row r="243" spans="1:16" s="14" customFormat="1" ht="12.75">
      <c r="A243" s="24" t="s">
        <v>488</v>
      </c>
      <c r="B243" s="25" t="s">
        <v>285</v>
      </c>
      <c r="C243">
        <v>4925</v>
      </c>
      <c r="D243">
        <v>5856823.24</v>
      </c>
      <c r="E243" s="27">
        <v>297900</v>
      </c>
      <c r="F243" s="28">
        <f t="shared" si="32"/>
        <v>96827.30599865726</v>
      </c>
      <c r="G243" s="29">
        <f t="shared" si="28"/>
        <v>0.004480781734097551</v>
      </c>
      <c r="H243" s="30">
        <f t="shared" si="33"/>
        <v>19.660366700234977</v>
      </c>
      <c r="I243" s="30">
        <f t="shared" si="34"/>
        <v>47577.30599865726</v>
      </c>
      <c r="J243" s="30">
        <f t="shared" si="35"/>
        <v>47577.30599865726</v>
      </c>
      <c r="K243" s="30">
        <f t="shared" si="29"/>
        <v>0.0056687917094581175</v>
      </c>
      <c r="L243" s="36">
        <f t="shared" si="30"/>
        <v>366573.40427602833</v>
      </c>
      <c r="M243" s="37">
        <f t="shared" si="31"/>
        <v>138616.33335202624</v>
      </c>
      <c r="N243" s="38">
        <f t="shared" si="27"/>
        <v>505189.7376280546</v>
      </c>
      <c r="P243" s="35"/>
    </row>
    <row r="244" spans="1:16" s="14" customFormat="1" ht="14.25">
      <c r="A244" s="24" t="s">
        <v>487</v>
      </c>
      <c r="B244" s="25" t="s">
        <v>231</v>
      </c>
      <c r="C244">
        <v>44</v>
      </c>
      <c r="D244" s="102">
        <v>109499</v>
      </c>
      <c r="E244" s="27">
        <v>37050</v>
      </c>
      <c r="F244" s="28">
        <f t="shared" si="32"/>
        <v>130.03929824561405</v>
      </c>
      <c r="G244" s="29">
        <f t="shared" si="28"/>
        <v>6.017700340665177E-06</v>
      </c>
      <c r="H244" s="30">
        <f t="shared" si="33"/>
        <v>2.955438596491228</v>
      </c>
      <c r="I244" s="30">
        <f t="shared" si="34"/>
        <v>-309.960701754386</v>
      </c>
      <c r="J244" s="30">
        <f t="shared" si="35"/>
        <v>0</v>
      </c>
      <c r="K244" s="30">
        <f t="shared" si="29"/>
        <v>0</v>
      </c>
      <c r="L244" s="36">
        <f t="shared" si="30"/>
        <v>492.30893863990747</v>
      </c>
      <c r="M244" s="37">
        <f t="shared" si="31"/>
        <v>0</v>
      </c>
      <c r="N244" s="38">
        <f t="shared" si="27"/>
        <v>492.30893863990747</v>
      </c>
      <c r="P244" s="35"/>
    </row>
    <row r="245" spans="1:16" s="14" customFormat="1" ht="12.75">
      <c r="A245" s="24" t="s">
        <v>492</v>
      </c>
      <c r="B245" s="25" t="s">
        <v>379</v>
      </c>
      <c r="C245">
        <v>2255</v>
      </c>
      <c r="D245">
        <v>6345296.12</v>
      </c>
      <c r="E245" s="27">
        <v>451450</v>
      </c>
      <c r="F245" s="28">
        <f t="shared" si="32"/>
        <v>31694.856020821797</v>
      </c>
      <c r="G245" s="29">
        <f t="shared" si="28"/>
        <v>0.001466711589857922</v>
      </c>
      <c r="H245" s="30">
        <f t="shared" si="33"/>
        <v>14.05536852364603</v>
      </c>
      <c r="I245" s="30">
        <f t="shared" si="34"/>
        <v>9144.856020821797</v>
      </c>
      <c r="J245" s="30">
        <f t="shared" si="35"/>
        <v>9144.856020821797</v>
      </c>
      <c r="K245" s="30">
        <f t="shared" si="29"/>
        <v>0.001089601079903217</v>
      </c>
      <c r="L245" s="36">
        <f t="shared" si="30"/>
        <v>119991.88813279942</v>
      </c>
      <c r="M245" s="37">
        <f t="shared" si="31"/>
        <v>26643.509631972305</v>
      </c>
      <c r="N245" s="38">
        <f t="shared" si="27"/>
        <v>146635.3977647717</v>
      </c>
      <c r="P245" s="35"/>
    </row>
    <row r="246" spans="1:16" s="14" customFormat="1" ht="12.75">
      <c r="A246" s="39" t="s">
        <v>480</v>
      </c>
      <c r="B246" s="25" t="s">
        <v>43</v>
      </c>
      <c r="C246">
        <v>924</v>
      </c>
      <c r="D246">
        <v>1022366.5</v>
      </c>
      <c r="E246" s="27">
        <v>70850</v>
      </c>
      <c r="F246" s="28">
        <f t="shared" si="32"/>
        <v>13333.333041637261</v>
      </c>
      <c r="G246" s="29">
        <f t="shared" si="28"/>
        <v>0.0006170135018363111</v>
      </c>
      <c r="H246" s="30">
        <f t="shared" si="33"/>
        <v>14.43001411432604</v>
      </c>
      <c r="I246" s="30">
        <f t="shared" si="34"/>
        <v>4093.333041637261</v>
      </c>
      <c r="J246" s="30">
        <f t="shared" si="35"/>
        <v>4093.333041637261</v>
      </c>
      <c r="K246" s="30">
        <f t="shared" si="29"/>
        <v>0.00048771682051815127</v>
      </c>
      <c r="L246" s="36">
        <f t="shared" si="30"/>
        <v>50477.96417558907</v>
      </c>
      <c r="M246" s="37">
        <f t="shared" si="31"/>
        <v>11925.91311152564</v>
      </c>
      <c r="N246" s="38">
        <f t="shared" si="27"/>
        <v>62403.87728711471</v>
      </c>
      <c r="P246" s="35"/>
    </row>
    <row r="247" spans="1:16" s="14" customFormat="1" ht="12.75">
      <c r="A247" s="39" t="s">
        <v>479</v>
      </c>
      <c r="B247" s="25" t="s">
        <v>5</v>
      </c>
      <c r="C247">
        <v>9026</v>
      </c>
      <c r="D247">
        <v>11478935.44</v>
      </c>
      <c r="E247" s="27">
        <v>582550</v>
      </c>
      <c r="F247" s="28">
        <f t="shared" si="32"/>
        <v>177854.04047968416</v>
      </c>
      <c r="G247" s="29">
        <f t="shared" si="28"/>
        <v>0.008230376004965649</v>
      </c>
      <c r="H247" s="30">
        <f t="shared" si="33"/>
        <v>19.704635550596514</v>
      </c>
      <c r="I247" s="30">
        <f t="shared" si="34"/>
        <v>87594.04047968413</v>
      </c>
      <c r="J247" s="30">
        <f t="shared" si="35"/>
        <v>87594.04047968413</v>
      </c>
      <c r="K247" s="30">
        <f t="shared" si="29"/>
        <v>0.010436748362405934</v>
      </c>
      <c r="L247" s="36">
        <f t="shared" si="30"/>
        <v>673328.2560168356</v>
      </c>
      <c r="M247" s="37">
        <f t="shared" si="31"/>
        <v>255204.9650546723</v>
      </c>
      <c r="N247" s="38">
        <f t="shared" si="27"/>
        <v>928533.2210715079</v>
      </c>
      <c r="P247" s="35"/>
    </row>
    <row r="248" spans="1:16" s="14" customFormat="1" ht="12.75">
      <c r="A248" s="24" t="s">
        <v>484</v>
      </c>
      <c r="B248" s="25" t="s">
        <v>165</v>
      </c>
      <c r="C248">
        <v>3752</v>
      </c>
      <c r="D248">
        <v>4956365.59</v>
      </c>
      <c r="E248" s="27">
        <v>365450</v>
      </c>
      <c r="F248" s="28">
        <f t="shared" si="32"/>
        <v>50885.986300944045</v>
      </c>
      <c r="G248" s="29">
        <f t="shared" si="28"/>
        <v>0.0023548005966619596</v>
      </c>
      <c r="H248" s="30">
        <f t="shared" si="33"/>
        <v>13.562363086605554</v>
      </c>
      <c r="I248" s="30">
        <f t="shared" si="34"/>
        <v>13365.98630094404</v>
      </c>
      <c r="J248" s="30">
        <f t="shared" si="35"/>
        <v>13365.98630094404</v>
      </c>
      <c r="K248" s="30">
        <f t="shared" si="29"/>
        <v>0.0015925448223920186</v>
      </c>
      <c r="L248" s="36">
        <f t="shared" si="30"/>
        <v>192646.57872996153</v>
      </c>
      <c r="M248" s="37">
        <f t="shared" si="31"/>
        <v>38941.75960115447</v>
      </c>
      <c r="N248" s="38">
        <f t="shared" si="27"/>
        <v>231588.338331116</v>
      </c>
      <c r="P248" s="35"/>
    </row>
    <row r="249" spans="1:16" s="14" customFormat="1" ht="12.75">
      <c r="A249" s="39" t="s">
        <v>480</v>
      </c>
      <c r="B249" s="25" t="s">
        <v>44</v>
      </c>
      <c r="C249">
        <v>1040</v>
      </c>
      <c r="D249">
        <v>851315</v>
      </c>
      <c r="E249" s="27">
        <v>53400</v>
      </c>
      <c r="F249" s="28">
        <f t="shared" si="32"/>
        <v>16579.917602996255</v>
      </c>
      <c r="G249" s="29">
        <f t="shared" si="28"/>
        <v>0.0007672524933140067</v>
      </c>
      <c r="H249" s="30">
        <f t="shared" si="33"/>
        <v>15.942228464419475</v>
      </c>
      <c r="I249" s="30">
        <f t="shared" si="34"/>
        <v>6179.917602996255</v>
      </c>
      <c r="J249" s="30">
        <f t="shared" si="35"/>
        <v>6179.917602996255</v>
      </c>
      <c r="K249" s="30">
        <f t="shared" si="29"/>
        <v>0.0007363314281390407</v>
      </c>
      <c r="L249" s="36">
        <f t="shared" si="30"/>
        <v>62769.037883080906</v>
      </c>
      <c r="M249" s="37">
        <f t="shared" si="31"/>
        <v>18005.170754501316</v>
      </c>
      <c r="N249" s="38">
        <f t="shared" si="27"/>
        <v>80774.20863758223</v>
      </c>
      <c r="P249" s="35"/>
    </row>
    <row r="250" spans="1:16" s="14" customFormat="1" ht="12.75">
      <c r="A250" s="39" t="s">
        <v>479</v>
      </c>
      <c r="B250" s="25" t="s">
        <v>6</v>
      </c>
      <c r="C250">
        <v>2091</v>
      </c>
      <c r="D250">
        <v>2986407.09</v>
      </c>
      <c r="E250" s="27">
        <v>190200</v>
      </c>
      <c r="F250" s="28">
        <f t="shared" si="32"/>
        <v>32831.63630488959</v>
      </c>
      <c r="G250" s="29">
        <f t="shared" si="28"/>
        <v>0.0015193172498006225</v>
      </c>
      <c r="H250" s="30">
        <f t="shared" si="33"/>
        <v>15.701404258675078</v>
      </c>
      <c r="I250" s="30">
        <f t="shared" si="34"/>
        <v>11921.636304889587</v>
      </c>
      <c r="J250" s="30">
        <f t="shared" si="35"/>
        <v>11921.636304889587</v>
      </c>
      <c r="K250" s="30">
        <f t="shared" si="29"/>
        <v>0.001420451865228357</v>
      </c>
      <c r="L250" s="36">
        <f t="shared" si="30"/>
        <v>124295.56481105358</v>
      </c>
      <c r="M250" s="37">
        <f t="shared" si="31"/>
        <v>34733.650370763564</v>
      </c>
      <c r="N250" s="38">
        <f t="shared" si="27"/>
        <v>159029.21518181716</v>
      </c>
      <c r="P250" s="35"/>
    </row>
    <row r="251" spans="1:16" s="14" customFormat="1" ht="12.75">
      <c r="A251" s="39" t="s">
        <v>479</v>
      </c>
      <c r="B251" s="25" t="s">
        <v>7</v>
      </c>
      <c r="C251">
        <v>3168</v>
      </c>
      <c r="D251">
        <v>3436304</v>
      </c>
      <c r="E251" s="27">
        <v>170700</v>
      </c>
      <c r="F251" s="28">
        <f t="shared" si="32"/>
        <v>63773.93715289982</v>
      </c>
      <c r="G251" s="29">
        <f t="shared" si="28"/>
        <v>0.0029512035862090534</v>
      </c>
      <c r="H251" s="30">
        <f t="shared" si="33"/>
        <v>20.130661980082014</v>
      </c>
      <c r="I251" s="30">
        <f t="shared" si="34"/>
        <v>32093.93715289982</v>
      </c>
      <c r="J251" s="30">
        <f t="shared" si="35"/>
        <v>32093.93715289982</v>
      </c>
      <c r="K251" s="30">
        <f t="shared" si="29"/>
        <v>0.0038239627283933007</v>
      </c>
      <c r="L251" s="36">
        <f t="shared" si="30"/>
        <v>241438.39390252336</v>
      </c>
      <c r="M251" s="37">
        <f t="shared" si="31"/>
        <v>93505.58627869547</v>
      </c>
      <c r="N251" s="38">
        <f t="shared" si="27"/>
        <v>334943.9801812188</v>
      </c>
      <c r="P251" s="35"/>
    </row>
    <row r="252" spans="1:16" s="14" customFormat="1" ht="12.75">
      <c r="A252" s="24" t="s">
        <v>481</v>
      </c>
      <c r="B252" s="25" t="s">
        <v>86</v>
      </c>
      <c r="C252">
        <v>233</v>
      </c>
      <c r="D252">
        <v>1204636</v>
      </c>
      <c r="E252" s="27">
        <v>174150</v>
      </c>
      <c r="F252" s="28">
        <f t="shared" si="32"/>
        <v>1611.715119150158</v>
      </c>
      <c r="G252" s="29">
        <f t="shared" si="28"/>
        <v>7.458375085388653E-05</v>
      </c>
      <c r="H252" s="30">
        <f t="shared" si="33"/>
        <v>6.917232271030721</v>
      </c>
      <c r="I252" s="30">
        <f t="shared" si="34"/>
        <v>-718.284880849842</v>
      </c>
      <c r="J252" s="30">
        <f t="shared" si="35"/>
        <v>0</v>
      </c>
      <c r="K252" s="30">
        <f t="shared" si="29"/>
        <v>0</v>
      </c>
      <c r="L252" s="36">
        <f t="shared" si="30"/>
        <v>6101.70748691708</v>
      </c>
      <c r="M252" s="37">
        <f t="shared" si="31"/>
        <v>0</v>
      </c>
      <c r="N252" s="38">
        <f t="shared" si="27"/>
        <v>6101.70748691708</v>
      </c>
      <c r="P252" s="35"/>
    </row>
    <row r="253" spans="1:16" s="14" customFormat="1" ht="14.25">
      <c r="A253" s="24" t="s">
        <v>487</v>
      </c>
      <c r="B253" s="25" t="s">
        <v>232</v>
      </c>
      <c r="C253">
        <v>1114</v>
      </c>
      <c r="D253" s="102">
        <v>4305487.4</v>
      </c>
      <c r="E253" s="27">
        <v>505700</v>
      </c>
      <c r="F253" s="28">
        <f t="shared" si="32"/>
        <v>9484.502597587503</v>
      </c>
      <c r="G253" s="29">
        <f t="shared" si="28"/>
        <v>0.00043890497167049336</v>
      </c>
      <c r="H253" s="30">
        <f t="shared" si="33"/>
        <v>8.513916155823612</v>
      </c>
      <c r="I253" s="30">
        <f t="shared" si="34"/>
        <v>-1655.4974024124965</v>
      </c>
      <c r="J253" s="30">
        <f t="shared" si="35"/>
        <v>0</v>
      </c>
      <c r="K253" s="30">
        <f t="shared" si="29"/>
        <v>0</v>
      </c>
      <c r="L253" s="36">
        <f t="shared" si="30"/>
        <v>35906.879461364944</v>
      </c>
      <c r="M253" s="37">
        <f t="shared" si="31"/>
        <v>0</v>
      </c>
      <c r="N253" s="38">
        <f t="shared" si="27"/>
        <v>35906.879461364944</v>
      </c>
      <c r="P253" s="35"/>
    </row>
    <row r="254" spans="1:16" s="14" customFormat="1" ht="12.75">
      <c r="A254" s="24" t="s">
        <v>488</v>
      </c>
      <c r="B254" s="25" t="s">
        <v>286</v>
      </c>
      <c r="C254">
        <v>355</v>
      </c>
      <c r="D254">
        <v>767558.95</v>
      </c>
      <c r="E254" s="27">
        <v>49300</v>
      </c>
      <c r="F254" s="28">
        <f t="shared" si="32"/>
        <v>5527.0472058823525</v>
      </c>
      <c r="G254" s="29">
        <f t="shared" si="28"/>
        <v>0.00025576971194423174</v>
      </c>
      <c r="H254" s="30">
        <f t="shared" si="33"/>
        <v>15.569147058823528</v>
      </c>
      <c r="I254" s="30">
        <f t="shared" si="34"/>
        <v>1977.0472058823525</v>
      </c>
      <c r="J254" s="30">
        <f t="shared" si="35"/>
        <v>1977.0472058823525</v>
      </c>
      <c r="K254" s="30">
        <f t="shared" si="29"/>
        <v>0.00023556333370850204</v>
      </c>
      <c r="L254" s="36">
        <f t="shared" si="30"/>
        <v>20924.55727191977</v>
      </c>
      <c r="M254" s="37">
        <f t="shared" si="31"/>
        <v>5760.120897787163</v>
      </c>
      <c r="N254" s="38">
        <f t="shared" si="27"/>
        <v>26684.67816970693</v>
      </c>
      <c r="P254" s="35"/>
    </row>
    <row r="255" spans="1:16" s="14" customFormat="1" ht="12.75">
      <c r="A255" s="24" t="s">
        <v>493</v>
      </c>
      <c r="B255" s="25" t="s">
        <v>415</v>
      </c>
      <c r="C255">
        <v>1233</v>
      </c>
      <c r="D255">
        <v>3112549.64</v>
      </c>
      <c r="E255" s="27">
        <v>169900</v>
      </c>
      <c r="F255" s="28">
        <f t="shared" si="32"/>
        <v>22588.426757622132</v>
      </c>
      <c r="G255" s="29">
        <f t="shared" si="28"/>
        <v>0.001045302344970304</v>
      </c>
      <c r="H255" s="30">
        <f t="shared" si="33"/>
        <v>18.319891936433198</v>
      </c>
      <c r="I255" s="30">
        <f t="shared" si="34"/>
        <v>10258.426757622134</v>
      </c>
      <c r="J255" s="30">
        <f t="shared" si="35"/>
        <v>10258.426757622134</v>
      </c>
      <c r="K255" s="30">
        <f t="shared" si="29"/>
        <v>0.0012222819963226348</v>
      </c>
      <c r="L255" s="36">
        <f t="shared" si="30"/>
        <v>85516.33661992104</v>
      </c>
      <c r="M255" s="37">
        <f t="shared" si="31"/>
        <v>29887.894517231114</v>
      </c>
      <c r="N255" s="38">
        <f t="shared" si="27"/>
        <v>115404.23113715215</v>
      </c>
      <c r="P255" s="35"/>
    </row>
    <row r="256" spans="1:16" s="14" customFormat="1" ht="12.75">
      <c r="A256" s="39" t="s">
        <v>480</v>
      </c>
      <c r="B256" s="25" t="s">
        <v>45</v>
      </c>
      <c r="C256">
        <v>390</v>
      </c>
      <c r="D256">
        <v>398936.56</v>
      </c>
      <c r="E256" s="27">
        <v>23450</v>
      </c>
      <c r="F256" s="28">
        <f t="shared" si="32"/>
        <v>6634.76581663113</v>
      </c>
      <c r="G256" s="29">
        <f t="shared" si="28"/>
        <v>0.0003070305134957266</v>
      </c>
      <c r="H256" s="30">
        <f t="shared" si="33"/>
        <v>17.01222004264392</v>
      </c>
      <c r="I256" s="30">
        <f t="shared" si="34"/>
        <v>2734.7658166311294</v>
      </c>
      <c r="J256" s="30">
        <f t="shared" si="35"/>
        <v>2734.7658166311294</v>
      </c>
      <c r="K256" s="30">
        <f t="shared" si="29"/>
        <v>0.0003258448006506617</v>
      </c>
      <c r="L256" s="36">
        <f t="shared" si="30"/>
        <v>25118.210889915947</v>
      </c>
      <c r="M256" s="37">
        <f t="shared" si="31"/>
        <v>7967.7317183231335</v>
      </c>
      <c r="N256" s="38">
        <f t="shared" si="27"/>
        <v>33085.94260823908</v>
      </c>
      <c r="P256" s="35"/>
    </row>
    <row r="257" spans="1:16" s="14" customFormat="1" ht="12.75">
      <c r="A257" s="24" t="s">
        <v>494</v>
      </c>
      <c r="B257" s="25" t="s">
        <v>451</v>
      </c>
      <c r="C257">
        <v>4544</v>
      </c>
      <c r="D257">
        <v>5629754</v>
      </c>
      <c r="E257" s="27">
        <v>547350</v>
      </c>
      <c r="F257" s="28">
        <f t="shared" si="32"/>
        <v>46737.19224627752</v>
      </c>
      <c r="G257" s="29">
        <f t="shared" si="28"/>
        <v>0.002162810946356703</v>
      </c>
      <c r="H257" s="30">
        <f t="shared" si="33"/>
        <v>10.285473645747693</v>
      </c>
      <c r="I257" s="30">
        <f t="shared" si="34"/>
        <v>1297.1922462775178</v>
      </c>
      <c r="J257" s="30">
        <f t="shared" si="35"/>
        <v>1297.1922462775178</v>
      </c>
      <c r="K257" s="30">
        <f t="shared" si="29"/>
        <v>0.0001545592482995754</v>
      </c>
      <c r="L257" s="36">
        <f t="shared" si="30"/>
        <v>176939.87756159125</v>
      </c>
      <c r="M257" s="37">
        <f t="shared" si="31"/>
        <v>3779.3655831783085</v>
      </c>
      <c r="N257" s="38">
        <f t="shared" si="27"/>
        <v>180719.24314476954</v>
      </c>
      <c r="P257" s="35"/>
    </row>
    <row r="258" spans="1:16" s="14" customFormat="1" ht="12.75">
      <c r="A258" s="24" t="s">
        <v>493</v>
      </c>
      <c r="B258" s="25" t="s">
        <v>416</v>
      </c>
      <c r="C258">
        <v>2059</v>
      </c>
      <c r="D258">
        <v>2822410.06</v>
      </c>
      <c r="E258" s="27">
        <v>136850</v>
      </c>
      <c r="F258" s="28">
        <f t="shared" si="32"/>
        <v>42465.051615199125</v>
      </c>
      <c r="G258" s="29">
        <f t="shared" si="28"/>
        <v>0.001965113308197716</v>
      </c>
      <c r="H258" s="30">
        <f t="shared" si="33"/>
        <v>20.624114431859702</v>
      </c>
      <c r="I258" s="30">
        <f t="shared" si="34"/>
        <v>21875.05161519913</v>
      </c>
      <c r="J258" s="30">
        <f t="shared" si="35"/>
        <v>21875.05161519913</v>
      </c>
      <c r="K258" s="30">
        <f t="shared" si="29"/>
        <v>0.002606392031606601</v>
      </c>
      <c r="L258" s="36">
        <f t="shared" si="30"/>
        <v>160766.20507810748</v>
      </c>
      <c r="M258" s="37">
        <f t="shared" si="31"/>
        <v>63732.89498297359</v>
      </c>
      <c r="N258" s="38">
        <f t="shared" si="27"/>
        <v>224499.10006108106</v>
      </c>
      <c r="P258" s="35"/>
    </row>
    <row r="259" spans="1:16" s="14" customFormat="1" ht="12.75">
      <c r="A259" s="24" t="s">
        <v>493</v>
      </c>
      <c r="B259" s="25" t="s">
        <v>417</v>
      </c>
      <c r="C259">
        <v>1164</v>
      </c>
      <c r="D259">
        <v>1524470.61</v>
      </c>
      <c r="E259" s="27">
        <v>119250</v>
      </c>
      <c r="F259" s="28">
        <f t="shared" si="32"/>
        <v>14880.367212075473</v>
      </c>
      <c r="G259" s="29">
        <f t="shared" si="28"/>
        <v>0.0006886040762247015</v>
      </c>
      <c r="H259" s="30">
        <f t="shared" si="33"/>
        <v>12.783820628930819</v>
      </c>
      <c r="I259" s="30">
        <f t="shared" si="34"/>
        <v>3240.367212075473</v>
      </c>
      <c r="J259" s="30">
        <f t="shared" si="35"/>
        <v>3240.367212075473</v>
      </c>
      <c r="K259" s="30">
        <f t="shared" si="29"/>
        <v>0.0003860867361412134</v>
      </c>
      <c r="L259" s="36">
        <f t="shared" si="30"/>
        <v>56334.79946125468</v>
      </c>
      <c r="M259" s="37">
        <f t="shared" si="31"/>
        <v>9440.799814615528</v>
      </c>
      <c r="N259" s="38">
        <f t="shared" si="27"/>
        <v>65775.5992758702</v>
      </c>
      <c r="P259" s="35"/>
    </row>
    <row r="260" spans="1:16" s="14" customFormat="1" ht="12.75">
      <c r="A260" s="39" t="s">
        <v>480</v>
      </c>
      <c r="B260" s="25" t="s">
        <v>46</v>
      </c>
      <c r="C260">
        <v>75</v>
      </c>
      <c r="D260">
        <v>86416.91</v>
      </c>
      <c r="E260" s="27">
        <v>13650</v>
      </c>
      <c r="F260" s="28">
        <f t="shared" si="32"/>
        <v>474.8181868131868</v>
      </c>
      <c r="G260" s="29">
        <f t="shared" si="28"/>
        <v>2.197269289428903E-05</v>
      </c>
      <c r="H260" s="30">
        <f t="shared" si="33"/>
        <v>6.330909157509158</v>
      </c>
      <c r="I260" s="30">
        <f t="shared" si="34"/>
        <v>-275.18181318681314</v>
      </c>
      <c r="J260" s="30">
        <f t="shared" si="35"/>
        <v>0</v>
      </c>
      <c r="K260" s="30">
        <f t="shared" si="29"/>
        <v>0</v>
      </c>
      <c r="L260" s="36">
        <f t="shared" si="30"/>
        <v>1797.5891961167936</v>
      </c>
      <c r="M260" s="37">
        <f t="shared" si="31"/>
        <v>0</v>
      </c>
      <c r="N260" s="38">
        <f t="shared" si="27"/>
        <v>1797.5891961167936</v>
      </c>
      <c r="P260" s="35"/>
    </row>
    <row r="261" spans="1:16" s="14" customFormat="1" ht="12.75">
      <c r="A261" s="39" t="s">
        <v>480</v>
      </c>
      <c r="B261" s="25" t="s">
        <v>47</v>
      </c>
      <c r="C261">
        <v>3671</v>
      </c>
      <c r="D261">
        <v>6099143.54</v>
      </c>
      <c r="E261" s="27">
        <v>314200</v>
      </c>
      <c r="F261" s="28">
        <f t="shared" si="32"/>
        <v>71260.20348612349</v>
      </c>
      <c r="G261" s="29">
        <f t="shared" si="28"/>
        <v>0.0032976381492336943</v>
      </c>
      <c r="H261" s="30">
        <f t="shared" si="33"/>
        <v>19.411659898154042</v>
      </c>
      <c r="I261" s="30">
        <f t="shared" si="34"/>
        <v>34550.203486123486</v>
      </c>
      <c r="J261" s="30">
        <f t="shared" si="35"/>
        <v>34550.203486123486</v>
      </c>
      <c r="K261" s="30">
        <f t="shared" si="29"/>
        <v>0.0041166245749129915</v>
      </c>
      <c r="L261" s="36">
        <f t="shared" si="30"/>
        <v>269780.2558058678</v>
      </c>
      <c r="M261" s="37">
        <f t="shared" si="31"/>
        <v>100661.91061654469</v>
      </c>
      <c r="N261" s="38">
        <f t="shared" si="27"/>
        <v>370442.1664224125</v>
      </c>
      <c r="P261" s="35"/>
    </row>
    <row r="262" spans="1:16" s="14" customFormat="1" ht="12.75">
      <c r="A262" s="24" t="s">
        <v>491</v>
      </c>
      <c r="B262" s="25" t="s">
        <v>354</v>
      </c>
      <c r="C262">
        <v>4690</v>
      </c>
      <c r="D262">
        <v>6892176.052999999</v>
      </c>
      <c r="E262" s="27">
        <v>333050</v>
      </c>
      <c r="F262" s="28">
        <f t="shared" si="32"/>
        <v>97055.41416775258</v>
      </c>
      <c r="G262" s="29">
        <f t="shared" si="28"/>
        <v>0.004491337670844308</v>
      </c>
      <c r="H262" s="30">
        <f t="shared" si="33"/>
        <v>20.69411815943552</v>
      </c>
      <c r="I262" s="30">
        <f t="shared" si="34"/>
        <v>50155.414167752584</v>
      </c>
      <c r="J262" s="30">
        <f t="shared" si="35"/>
        <v>50155.414167752584</v>
      </c>
      <c r="K262" s="30">
        <f t="shared" si="29"/>
        <v>0.005975970897272288</v>
      </c>
      <c r="L262" s="36">
        <f t="shared" si="30"/>
        <v>367436.9869940026</v>
      </c>
      <c r="M262" s="37">
        <f t="shared" si="31"/>
        <v>146127.643500503</v>
      </c>
      <c r="N262" s="38">
        <f aca="true" t="shared" si="36" ref="N262:N325">L262+M262</f>
        <v>513564.63049450563</v>
      </c>
      <c r="P262" s="35"/>
    </row>
    <row r="263" spans="1:16" s="14" customFormat="1" ht="14.25">
      <c r="A263" s="24" t="s">
        <v>487</v>
      </c>
      <c r="B263" s="25" t="s">
        <v>233</v>
      </c>
      <c r="C263">
        <v>45</v>
      </c>
      <c r="D263" s="102">
        <v>345269.2</v>
      </c>
      <c r="E263" s="27">
        <v>23350</v>
      </c>
      <c r="F263" s="28">
        <f t="shared" si="32"/>
        <v>665.4010278372591</v>
      </c>
      <c r="G263" s="29">
        <f aca="true" t="shared" si="37" ref="G263:G326">F263/$F$498</f>
        <v>3.0792107046996355E-05</v>
      </c>
      <c r="H263" s="30">
        <f t="shared" si="33"/>
        <v>14.786689507494648</v>
      </c>
      <c r="I263" s="30">
        <f t="shared" si="34"/>
        <v>215.40102783725916</v>
      </c>
      <c r="J263" s="30">
        <f t="shared" si="35"/>
        <v>215.40102783725916</v>
      </c>
      <c r="K263" s="30">
        <f aca="true" t="shared" si="38" ref="K263:K326">J263/$J$498</f>
        <v>2.566483190214833E-05</v>
      </c>
      <c r="L263" s="36">
        <f aca="true" t="shared" si="39" ref="L263:L326">$B$505*G263</f>
        <v>2519.1067485287144</v>
      </c>
      <c r="M263" s="37">
        <f aca="true" t="shared" si="40" ref="M263:M326">$G$505*K263</f>
        <v>627.570226021231</v>
      </c>
      <c r="N263" s="38">
        <f t="shared" si="36"/>
        <v>3146.6769745499455</v>
      </c>
      <c r="P263" s="35"/>
    </row>
    <row r="264" spans="1:16" s="14" customFormat="1" ht="12.75">
      <c r="A264" s="24" t="s">
        <v>484</v>
      </c>
      <c r="B264" s="25" t="s">
        <v>166</v>
      </c>
      <c r="C264">
        <v>2563</v>
      </c>
      <c r="D264">
        <v>5138786.69</v>
      </c>
      <c r="E264" s="27">
        <v>328600</v>
      </c>
      <c r="F264" s="28">
        <f aca="true" t="shared" si="41" ref="F264:F327">(C264*D264)/E264</f>
        <v>40081.28510794279</v>
      </c>
      <c r="G264" s="29">
        <f t="shared" si="37"/>
        <v>0.0018548020967692393</v>
      </c>
      <c r="H264" s="30">
        <f aca="true" t="shared" si="42" ref="H264:H327">D264/E264</f>
        <v>15.638425715155206</v>
      </c>
      <c r="I264" s="30">
        <f aca="true" t="shared" si="43" ref="I264:I327">(H264-10)*C264</f>
        <v>14451.285107942793</v>
      </c>
      <c r="J264" s="30">
        <f aca="true" t="shared" si="44" ref="J264:J327">IF(I264&gt;0,I264,0)</f>
        <v>14451.285107942793</v>
      </c>
      <c r="K264" s="30">
        <f t="shared" si="38"/>
        <v>0.0017218571647001969</v>
      </c>
      <c r="L264" s="36">
        <f t="shared" si="39"/>
        <v>151741.6288539559</v>
      </c>
      <c r="M264" s="37">
        <f t="shared" si="40"/>
        <v>42103.77430668952</v>
      </c>
      <c r="N264" s="38">
        <f t="shared" si="36"/>
        <v>193845.4031606454</v>
      </c>
      <c r="P264" s="35"/>
    </row>
    <row r="265" spans="1:16" s="14" customFormat="1" ht="12.75">
      <c r="A265" s="39" t="s">
        <v>480</v>
      </c>
      <c r="B265" s="25" t="s">
        <v>48</v>
      </c>
      <c r="C265">
        <v>1871</v>
      </c>
      <c r="D265">
        <v>1727823.14</v>
      </c>
      <c r="E265" s="27">
        <v>135900</v>
      </c>
      <c r="F265" s="28">
        <f t="shared" si="41"/>
        <v>23787.76375967623</v>
      </c>
      <c r="G265" s="29">
        <f t="shared" si="37"/>
        <v>0.0011008028804484452</v>
      </c>
      <c r="H265" s="30">
        <f t="shared" si="42"/>
        <v>12.71393038999264</v>
      </c>
      <c r="I265" s="30">
        <f t="shared" si="43"/>
        <v>5077.76375967623</v>
      </c>
      <c r="J265" s="30">
        <f t="shared" si="44"/>
        <v>5077.76375967623</v>
      </c>
      <c r="K265" s="30">
        <f t="shared" si="38"/>
        <v>0.0006050108239472799</v>
      </c>
      <c r="L265" s="36">
        <f t="shared" si="39"/>
        <v>90056.84348606553</v>
      </c>
      <c r="M265" s="37">
        <f t="shared" si="40"/>
        <v>14794.048952960533</v>
      </c>
      <c r="N265" s="38">
        <f t="shared" si="36"/>
        <v>104850.89243902607</v>
      </c>
      <c r="P265" s="35"/>
    </row>
    <row r="266" spans="1:16" s="14" customFormat="1" ht="12.75">
      <c r="A266" s="24" t="s">
        <v>483</v>
      </c>
      <c r="B266" s="25" t="s">
        <v>136</v>
      </c>
      <c r="C266">
        <v>537</v>
      </c>
      <c r="D266">
        <v>1107911.8</v>
      </c>
      <c r="E266" s="27">
        <v>69750</v>
      </c>
      <c r="F266" s="28">
        <f t="shared" si="41"/>
        <v>8529.729556989249</v>
      </c>
      <c r="G266" s="29">
        <f t="shared" si="37"/>
        <v>0.0003947218814110084</v>
      </c>
      <c r="H266" s="30">
        <f t="shared" si="42"/>
        <v>15.884040143369177</v>
      </c>
      <c r="I266" s="30">
        <f t="shared" si="43"/>
        <v>3159.729556989248</v>
      </c>
      <c r="J266" s="30">
        <f t="shared" si="44"/>
        <v>3159.729556989248</v>
      </c>
      <c r="K266" s="30">
        <f t="shared" si="38"/>
        <v>0.00037647883462119385</v>
      </c>
      <c r="L266" s="36">
        <f t="shared" si="39"/>
        <v>32292.254431851776</v>
      </c>
      <c r="M266" s="37">
        <f t="shared" si="40"/>
        <v>9205.862256812794</v>
      </c>
      <c r="N266" s="38">
        <f t="shared" si="36"/>
        <v>41498.116688664566</v>
      </c>
      <c r="P266" s="35"/>
    </row>
    <row r="267" spans="1:16" s="14" customFormat="1" ht="12.75">
      <c r="A267" s="39" t="s">
        <v>480</v>
      </c>
      <c r="B267" s="25" t="s">
        <v>49</v>
      </c>
      <c r="C267">
        <v>1397</v>
      </c>
      <c r="D267">
        <v>1859119</v>
      </c>
      <c r="E267" s="27">
        <v>126750</v>
      </c>
      <c r="F267" s="28">
        <f t="shared" si="41"/>
        <v>20490.64491518738</v>
      </c>
      <c r="G267" s="29">
        <f t="shared" si="37"/>
        <v>0.0009482253637948337</v>
      </c>
      <c r="H267" s="30">
        <f t="shared" si="42"/>
        <v>14.667605522682445</v>
      </c>
      <c r="I267" s="30">
        <f t="shared" si="43"/>
        <v>6520.644915187376</v>
      </c>
      <c r="J267" s="30">
        <f t="shared" si="44"/>
        <v>6520.644915187376</v>
      </c>
      <c r="K267" s="30">
        <f t="shared" si="38"/>
        <v>0.0007769287701278765</v>
      </c>
      <c r="L267" s="36">
        <f t="shared" si="39"/>
        <v>77574.45469437816</v>
      </c>
      <c r="M267" s="37">
        <f t="shared" si="40"/>
        <v>18997.878720987635</v>
      </c>
      <c r="N267" s="38">
        <f t="shared" si="36"/>
        <v>96572.33341536579</v>
      </c>
      <c r="P267" s="35"/>
    </row>
    <row r="268" spans="1:16" s="14" customFormat="1" ht="12.75">
      <c r="A268" s="24" t="s">
        <v>493</v>
      </c>
      <c r="B268" s="25" t="s">
        <v>418</v>
      </c>
      <c r="C268">
        <v>477</v>
      </c>
      <c r="D268">
        <v>589937</v>
      </c>
      <c r="E268" s="27">
        <v>37200</v>
      </c>
      <c r="F268" s="28">
        <f t="shared" si="41"/>
        <v>7564.514758064516</v>
      </c>
      <c r="G268" s="29">
        <f t="shared" si="37"/>
        <v>0.00035005558820067626</v>
      </c>
      <c r="H268" s="30">
        <f t="shared" si="42"/>
        <v>15.858521505376345</v>
      </c>
      <c r="I268" s="30">
        <f t="shared" si="43"/>
        <v>2794.5147580645166</v>
      </c>
      <c r="J268" s="30">
        <f t="shared" si="44"/>
        <v>2794.5147580645166</v>
      </c>
      <c r="K268" s="30">
        <f t="shared" si="38"/>
        <v>0.0003329638313888889</v>
      </c>
      <c r="L268" s="36">
        <f t="shared" si="39"/>
        <v>28638.098498768726</v>
      </c>
      <c r="M268" s="37">
        <f t="shared" si="40"/>
        <v>8141.810073734741</v>
      </c>
      <c r="N268" s="38">
        <f t="shared" si="36"/>
        <v>36779.90857250347</v>
      </c>
      <c r="P268" s="35"/>
    </row>
    <row r="269" spans="1:16" s="14" customFormat="1" ht="12.75">
      <c r="A269" s="39" t="s">
        <v>480</v>
      </c>
      <c r="B269" s="25" t="s">
        <v>50</v>
      </c>
      <c r="C269">
        <v>225</v>
      </c>
      <c r="D269">
        <v>533849.05</v>
      </c>
      <c r="E269" s="27">
        <v>27800</v>
      </c>
      <c r="F269" s="28">
        <f t="shared" si="41"/>
        <v>4320.720728417266</v>
      </c>
      <c r="G269" s="29">
        <f t="shared" si="37"/>
        <v>0.00019994573140656445</v>
      </c>
      <c r="H269" s="30">
        <f t="shared" si="42"/>
        <v>19.203203237410072</v>
      </c>
      <c r="I269" s="30">
        <f t="shared" si="43"/>
        <v>2070.7207284172664</v>
      </c>
      <c r="J269" s="30">
        <f t="shared" si="44"/>
        <v>2070.7207284172664</v>
      </c>
      <c r="K269" s="30">
        <f t="shared" si="38"/>
        <v>0.0002467244466970484</v>
      </c>
      <c r="L269" s="36">
        <f t="shared" si="39"/>
        <v>16357.589318491235</v>
      </c>
      <c r="M269" s="37">
        <f t="shared" si="40"/>
        <v>6033.038414939661</v>
      </c>
      <c r="N269" s="38">
        <f t="shared" si="36"/>
        <v>22390.627733430898</v>
      </c>
      <c r="P269" s="35"/>
    </row>
    <row r="270" spans="1:16" s="14" customFormat="1" ht="12.75">
      <c r="A270" s="24" t="s">
        <v>485</v>
      </c>
      <c r="B270" s="25" t="s">
        <v>189</v>
      </c>
      <c r="C270">
        <v>73</v>
      </c>
      <c r="D270">
        <v>283801</v>
      </c>
      <c r="E270" s="27">
        <v>32300</v>
      </c>
      <c r="F270" s="28">
        <f t="shared" si="41"/>
        <v>641.4078328173374</v>
      </c>
      <c r="G270" s="29">
        <f t="shared" si="37"/>
        <v>2.9681797626744627E-05</v>
      </c>
      <c r="H270" s="30">
        <f t="shared" si="42"/>
        <v>8.78640866873065</v>
      </c>
      <c r="I270" s="30">
        <f t="shared" si="43"/>
        <v>-88.5921671826626</v>
      </c>
      <c r="J270" s="30">
        <f t="shared" si="44"/>
        <v>0</v>
      </c>
      <c r="K270" s="30">
        <f t="shared" si="38"/>
        <v>0</v>
      </c>
      <c r="L270" s="36">
        <f t="shared" si="39"/>
        <v>2428.272173640993</v>
      </c>
      <c r="M270" s="37">
        <f t="shared" si="40"/>
        <v>0</v>
      </c>
      <c r="N270" s="38">
        <f t="shared" si="36"/>
        <v>2428.272173640993</v>
      </c>
      <c r="P270" s="35"/>
    </row>
    <row r="271" spans="1:16" s="14" customFormat="1" ht="12.75">
      <c r="A271" s="24" t="s">
        <v>488</v>
      </c>
      <c r="B271" s="25" t="s">
        <v>287</v>
      </c>
      <c r="C271">
        <v>677</v>
      </c>
      <c r="D271">
        <v>791404</v>
      </c>
      <c r="E271" s="27">
        <v>43350</v>
      </c>
      <c r="F271" s="28">
        <f t="shared" si="41"/>
        <v>12359.411949250289</v>
      </c>
      <c r="G271" s="29">
        <f t="shared" si="37"/>
        <v>0.0005719443160708785</v>
      </c>
      <c r="H271" s="30">
        <f t="shared" si="42"/>
        <v>18.256147635524798</v>
      </c>
      <c r="I271" s="30">
        <f t="shared" si="43"/>
        <v>5589.411949250288</v>
      </c>
      <c r="J271" s="30">
        <f t="shared" si="44"/>
        <v>5589.411949250288</v>
      </c>
      <c r="K271" s="30">
        <f t="shared" si="38"/>
        <v>0.0006659732293280834</v>
      </c>
      <c r="L271" s="36">
        <f t="shared" si="39"/>
        <v>46790.84754407325</v>
      </c>
      <c r="M271" s="37">
        <f t="shared" si="40"/>
        <v>16284.734365181224</v>
      </c>
      <c r="N271" s="38">
        <f t="shared" si="36"/>
        <v>63075.58190925448</v>
      </c>
      <c r="P271" s="35"/>
    </row>
    <row r="272" spans="1:16" s="14" customFormat="1" ht="12.75">
      <c r="A272" s="24" t="s">
        <v>488</v>
      </c>
      <c r="B272" s="25" t="s">
        <v>288</v>
      </c>
      <c r="C272">
        <v>88</v>
      </c>
      <c r="D272">
        <v>175147.72</v>
      </c>
      <c r="E272" s="27">
        <v>8600</v>
      </c>
      <c r="F272" s="28">
        <f t="shared" si="41"/>
        <v>1792.2092279069766</v>
      </c>
      <c r="G272" s="29">
        <f t="shared" si="37"/>
        <v>8.293629869448208E-05</v>
      </c>
      <c r="H272" s="30">
        <f t="shared" si="42"/>
        <v>20.366013953488373</v>
      </c>
      <c r="I272" s="30">
        <f t="shared" si="43"/>
        <v>912.2092279069768</v>
      </c>
      <c r="J272" s="30">
        <f t="shared" si="44"/>
        <v>912.2092279069768</v>
      </c>
      <c r="K272" s="30">
        <f t="shared" si="38"/>
        <v>0.00010868888012692861</v>
      </c>
      <c r="L272" s="36">
        <f t="shared" si="39"/>
        <v>6785.030638546148</v>
      </c>
      <c r="M272" s="37">
        <f t="shared" si="40"/>
        <v>2657.718754103408</v>
      </c>
      <c r="N272" s="38">
        <f t="shared" si="36"/>
        <v>9442.749392649555</v>
      </c>
      <c r="P272" s="35"/>
    </row>
    <row r="273" spans="1:16" s="14" customFormat="1" ht="12.75">
      <c r="A273" s="39" t="s">
        <v>479</v>
      </c>
      <c r="B273" s="25" t="s">
        <v>8</v>
      </c>
      <c r="C273">
        <v>3036</v>
      </c>
      <c r="D273">
        <v>3009010.73</v>
      </c>
      <c r="E273" s="27">
        <v>161400</v>
      </c>
      <c r="F273" s="28">
        <f t="shared" si="41"/>
        <v>56600.722281784394</v>
      </c>
      <c r="G273" s="29">
        <f t="shared" si="37"/>
        <v>0.002619255796918121</v>
      </c>
      <c r="H273" s="30">
        <f t="shared" si="42"/>
        <v>18.643189157372987</v>
      </c>
      <c r="I273" s="30">
        <f t="shared" si="43"/>
        <v>26240.72228178439</v>
      </c>
      <c r="J273" s="30">
        <f t="shared" si="44"/>
        <v>26240.72228178439</v>
      </c>
      <c r="K273" s="30">
        <f t="shared" si="38"/>
        <v>0.0031265576265577205</v>
      </c>
      <c r="L273" s="36">
        <f t="shared" si="39"/>
        <v>214281.69706181315</v>
      </c>
      <c r="M273" s="37">
        <f t="shared" si="40"/>
        <v>76452.26291947726</v>
      </c>
      <c r="N273" s="38">
        <f t="shared" si="36"/>
        <v>290733.9599812904</v>
      </c>
      <c r="P273" s="35"/>
    </row>
    <row r="274" spans="1:16" s="14" customFormat="1" ht="12.75">
      <c r="A274" s="24" t="s">
        <v>493</v>
      </c>
      <c r="B274" s="25" t="s">
        <v>419</v>
      </c>
      <c r="C274">
        <v>142</v>
      </c>
      <c r="D274">
        <v>211149.6</v>
      </c>
      <c r="E274" s="27">
        <v>26700</v>
      </c>
      <c r="F274" s="28">
        <f t="shared" si="41"/>
        <v>1122.9679101123595</v>
      </c>
      <c r="G274" s="29">
        <f t="shared" si="37"/>
        <v>5.1966478336998636E-05</v>
      </c>
      <c r="H274" s="30">
        <f t="shared" si="42"/>
        <v>7.908224719101124</v>
      </c>
      <c r="I274" s="30">
        <f t="shared" si="43"/>
        <v>-297.0320898876404</v>
      </c>
      <c r="J274" s="30">
        <f t="shared" si="44"/>
        <v>0</v>
      </c>
      <c r="K274" s="30">
        <f t="shared" si="38"/>
        <v>0</v>
      </c>
      <c r="L274" s="36">
        <f t="shared" si="39"/>
        <v>4251.385138282512</v>
      </c>
      <c r="M274" s="37">
        <f t="shared" si="40"/>
        <v>0</v>
      </c>
      <c r="N274" s="38">
        <f t="shared" si="36"/>
        <v>4251.385138282512</v>
      </c>
      <c r="P274" s="35"/>
    </row>
    <row r="275" spans="1:16" s="14" customFormat="1" ht="12.75">
      <c r="A275" s="24" t="s">
        <v>489</v>
      </c>
      <c r="B275" s="25" t="s">
        <v>319</v>
      </c>
      <c r="C275">
        <v>250</v>
      </c>
      <c r="D275">
        <v>427990.52</v>
      </c>
      <c r="E275" s="27">
        <v>19200</v>
      </c>
      <c r="F275" s="28">
        <f t="shared" si="41"/>
        <v>5572.793229166667</v>
      </c>
      <c r="G275" s="29">
        <f t="shared" si="37"/>
        <v>0.00025788665554217504</v>
      </c>
      <c r="H275" s="30">
        <f t="shared" si="42"/>
        <v>22.291172916666667</v>
      </c>
      <c r="I275" s="30">
        <f t="shared" si="43"/>
        <v>3072.793229166667</v>
      </c>
      <c r="J275" s="30">
        <f t="shared" si="44"/>
        <v>3072.793229166667</v>
      </c>
      <c r="K275" s="30">
        <f t="shared" si="38"/>
        <v>0.00036612045210947095</v>
      </c>
      <c r="L275" s="36">
        <f t="shared" si="39"/>
        <v>21097.744735047723</v>
      </c>
      <c r="M275" s="37">
        <f t="shared" si="40"/>
        <v>8952.57353554312</v>
      </c>
      <c r="N275" s="38">
        <f t="shared" si="36"/>
        <v>30050.318270590844</v>
      </c>
      <c r="P275" s="35"/>
    </row>
    <row r="276" spans="1:16" s="14" customFormat="1" ht="12.75">
      <c r="A276" s="24" t="s">
        <v>488</v>
      </c>
      <c r="B276" s="25" t="s">
        <v>289</v>
      </c>
      <c r="C276">
        <v>1293</v>
      </c>
      <c r="D276">
        <v>1423205.19</v>
      </c>
      <c r="E276" s="27">
        <v>58800</v>
      </c>
      <c r="F276" s="28">
        <f t="shared" si="41"/>
        <v>31295.991678061222</v>
      </c>
      <c r="G276" s="29">
        <f t="shared" si="37"/>
        <v>0.0014482537380877901</v>
      </c>
      <c r="H276" s="30">
        <f t="shared" si="42"/>
        <v>24.204169897959183</v>
      </c>
      <c r="I276" s="30">
        <f t="shared" si="43"/>
        <v>18365.991678061222</v>
      </c>
      <c r="J276" s="30">
        <f t="shared" si="44"/>
        <v>18365.991678061222</v>
      </c>
      <c r="K276" s="30">
        <f t="shared" si="38"/>
        <v>0.0021882908074599377</v>
      </c>
      <c r="L276" s="36">
        <f t="shared" si="39"/>
        <v>118481.84859940487</v>
      </c>
      <c r="M276" s="37">
        <f t="shared" si="40"/>
        <v>53509.25974788323</v>
      </c>
      <c r="N276" s="38">
        <f t="shared" si="36"/>
        <v>171991.1083472881</v>
      </c>
      <c r="P276" s="35"/>
    </row>
    <row r="277" spans="1:16" s="14" customFormat="1" ht="12.75">
      <c r="A277" s="24" t="s">
        <v>491</v>
      </c>
      <c r="B277" s="25" t="s">
        <v>355</v>
      </c>
      <c r="C277">
        <v>659</v>
      </c>
      <c r="D277">
        <v>899563</v>
      </c>
      <c r="E277" s="27">
        <v>63050</v>
      </c>
      <c r="F277" s="28">
        <f t="shared" si="41"/>
        <v>9402.25245043616</v>
      </c>
      <c r="G277" s="29">
        <f t="shared" si="37"/>
        <v>0.00043509876273819403</v>
      </c>
      <c r="H277" s="30">
        <f t="shared" si="42"/>
        <v>14.267454401268834</v>
      </c>
      <c r="I277" s="30">
        <f t="shared" si="43"/>
        <v>2812.252450436162</v>
      </c>
      <c r="J277" s="30">
        <f t="shared" si="44"/>
        <v>2812.252450436162</v>
      </c>
      <c r="K277" s="30">
        <f t="shared" si="38"/>
        <v>0.00033507726091901277</v>
      </c>
      <c r="L277" s="36">
        <f t="shared" si="39"/>
        <v>35595.492955951995</v>
      </c>
      <c r="M277" s="37">
        <f t="shared" si="40"/>
        <v>8193.488785403559</v>
      </c>
      <c r="N277" s="38">
        <f t="shared" si="36"/>
        <v>43788.98174135556</v>
      </c>
      <c r="P277" s="35"/>
    </row>
    <row r="278" spans="1:16" s="14" customFormat="1" ht="12.75">
      <c r="A278" s="39" t="s">
        <v>480</v>
      </c>
      <c r="B278" s="25" t="s">
        <v>51</v>
      </c>
      <c r="C278">
        <v>260</v>
      </c>
      <c r="D278">
        <v>283990.05</v>
      </c>
      <c r="E278" s="27">
        <v>14600</v>
      </c>
      <c r="F278" s="28">
        <f t="shared" si="41"/>
        <v>5057.357054794521</v>
      </c>
      <c r="G278" s="29">
        <f t="shared" si="37"/>
        <v>0.00023403432410116752</v>
      </c>
      <c r="H278" s="30">
        <f t="shared" si="42"/>
        <v>19.45137328767123</v>
      </c>
      <c r="I278" s="30">
        <f t="shared" si="43"/>
        <v>2457.35705479452</v>
      </c>
      <c r="J278" s="30">
        <f t="shared" si="44"/>
        <v>2457.35705479452</v>
      </c>
      <c r="K278" s="30">
        <f t="shared" si="38"/>
        <v>0.00029279180497926335</v>
      </c>
      <c r="L278" s="36">
        <f t="shared" si="39"/>
        <v>19146.38203650037</v>
      </c>
      <c r="M278" s="37">
        <f t="shared" si="40"/>
        <v>7159.502151760421</v>
      </c>
      <c r="N278" s="38">
        <f t="shared" si="36"/>
        <v>26305.884188260792</v>
      </c>
      <c r="P278" s="35"/>
    </row>
    <row r="279" spans="1:16" s="14" customFormat="1" ht="14.25">
      <c r="A279" s="24" t="s">
        <v>487</v>
      </c>
      <c r="B279" s="25" t="s">
        <v>234</v>
      </c>
      <c r="C279">
        <v>2607</v>
      </c>
      <c r="D279" s="102">
        <v>3397202</v>
      </c>
      <c r="E279" s="27">
        <v>107350</v>
      </c>
      <c r="F279" s="28">
        <f t="shared" si="41"/>
        <v>82501.21671169074</v>
      </c>
      <c r="G279" s="29">
        <f t="shared" si="37"/>
        <v>0.0038178274307011473</v>
      </c>
      <c r="H279" s="30">
        <f t="shared" si="42"/>
        <v>31.64603632976246</v>
      </c>
      <c r="I279" s="30">
        <f t="shared" si="43"/>
        <v>56431.21671169073</v>
      </c>
      <c r="J279" s="30">
        <f t="shared" si="44"/>
        <v>56431.21671169073</v>
      </c>
      <c r="K279" s="30">
        <f t="shared" si="38"/>
        <v>0.006723726926843966</v>
      </c>
      <c r="L279" s="36">
        <f t="shared" si="39"/>
        <v>312337.01645420375</v>
      </c>
      <c r="M279" s="37">
        <f t="shared" si="40"/>
        <v>164412.17473282156</v>
      </c>
      <c r="N279" s="38">
        <f t="shared" si="36"/>
        <v>476749.1911870253</v>
      </c>
      <c r="P279" s="35"/>
    </row>
    <row r="280" spans="1:16" s="14" customFormat="1" ht="12.75">
      <c r="A280" s="24" t="s">
        <v>493</v>
      </c>
      <c r="B280" s="25" t="s">
        <v>420</v>
      </c>
      <c r="C280">
        <v>1290</v>
      </c>
      <c r="D280">
        <v>2711873.73</v>
      </c>
      <c r="E280" s="27">
        <v>168300</v>
      </c>
      <c r="F280" s="28">
        <f t="shared" si="41"/>
        <v>20786.19793048128</v>
      </c>
      <c r="G280" s="29">
        <f t="shared" si="37"/>
        <v>0.0009619023791649064</v>
      </c>
      <c r="H280" s="30">
        <f t="shared" si="42"/>
        <v>16.113331729055258</v>
      </c>
      <c r="I280" s="30">
        <f t="shared" si="43"/>
        <v>7886.197930481282</v>
      </c>
      <c r="J280" s="30">
        <f t="shared" si="44"/>
        <v>7886.197930481282</v>
      </c>
      <c r="K280" s="30">
        <f t="shared" si="38"/>
        <v>0.0009396331404035306</v>
      </c>
      <c r="L280" s="36">
        <f t="shared" si="39"/>
        <v>78693.37330770644</v>
      </c>
      <c r="M280" s="37">
        <f t="shared" si="40"/>
        <v>22976.4131925104</v>
      </c>
      <c r="N280" s="38">
        <f t="shared" si="36"/>
        <v>101669.78650021684</v>
      </c>
      <c r="P280" s="35"/>
    </row>
    <row r="281" spans="1:16" s="14" customFormat="1" ht="12.75">
      <c r="A281" s="24" t="s">
        <v>488</v>
      </c>
      <c r="B281" s="25" t="s">
        <v>290</v>
      </c>
      <c r="C281">
        <v>2994</v>
      </c>
      <c r="D281">
        <v>3581064</v>
      </c>
      <c r="E281" s="27">
        <v>187200</v>
      </c>
      <c r="F281" s="28">
        <f t="shared" si="41"/>
        <v>57274.06846153846</v>
      </c>
      <c r="G281" s="29">
        <f t="shared" si="37"/>
        <v>0.0026504155739236713</v>
      </c>
      <c r="H281" s="30">
        <f t="shared" si="42"/>
        <v>19.129615384615384</v>
      </c>
      <c r="I281" s="30">
        <f t="shared" si="43"/>
        <v>27334.06846153846</v>
      </c>
      <c r="J281" s="30">
        <f t="shared" si="44"/>
        <v>27334.06846153846</v>
      </c>
      <c r="K281" s="30">
        <f t="shared" si="38"/>
        <v>0.003256828805836608</v>
      </c>
      <c r="L281" s="36">
        <f t="shared" si="39"/>
        <v>216830.88294303685</v>
      </c>
      <c r="M281" s="37">
        <f t="shared" si="40"/>
        <v>79637.72362055672</v>
      </c>
      <c r="N281" s="38">
        <f t="shared" si="36"/>
        <v>296468.60656359355</v>
      </c>
      <c r="P281" s="35"/>
    </row>
    <row r="282" spans="1:16" s="14" customFormat="1" ht="12.75">
      <c r="A282" s="24" t="s">
        <v>488</v>
      </c>
      <c r="B282" s="25" t="s">
        <v>291</v>
      </c>
      <c r="C282">
        <v>4185</v>
      </c>
      <c r="D282">
        <v>5264150.64</v>
      </c>
      <c r="E282" s="27">
        <v>159600</v>
      </c>
      <c r="F282" s="28">
        <f t="shared" si="41"/>
        <v>138035.52899999998</v>
      </c>
      <c r="G282" s="29">
        <f t="shared" si="37"/>
        <v>0.006387734024204595</v>
      </c>
      <c r="H282" s="30">
        <f t="shared" si="42"/>
        <v>32.983399999999996</v>
      </c>
      <c r="I282" s="30">
        <f t="shared" si="43"/>
        <v>96185.52899999998</v>
      </c>
      <c r="J282" s="30">
        <f t="shared" si="44"/>
        <v>96185.52899999998</v>
      </c>
      <c r="K282" s="30">
        <f t="shared" si="38"/>
        <v>0.011460416219876585</v>
      </c>
      <c r="L282" s="36">
        <f t="shared" si="39"/>
        <v>522581.44801915815</v>
      </c>
      <c r="M282" s="37">
        <f t="shared" si="40"/>
        <v>280236.2401915163</v>
      </c>
      <c r="N282" s="38">
        <f t="shared" si="36"/>
        <v>802817.6882106744</v>
      </c>
      <c r="P282" s="35"/>
    </row>
    <row r="283" spans="1:16" s="14" customFormat="1" ht="12.75">
      <c r="A283" s="24" t="s">
        <v>489</v>
      </c>
      <c r="B283" s="25" t="s">
        <v>320</v>
      </c>
      <c r="C283">
        <v>2257</v>
      </c>
      <c r="D283">
        <v>2208474.81</v>
      </c>
      <c r="E283" s="27">
        <v>80350</v>
      </c>
      <c r="F283" s="28">
        <f t="shared" si="41"/>
        <v>62035.19161381456</v>
      </c>
      <c r="G283" s="29">
        <f t="shared" si="37"/>
        <v>0.0028707413739082702</v>
      </c>
      <c r="H283" s="30">
        <f t="shared" si="42"/>
        <v>27.485685252022403</v>
      </c>
      <c r="I283" s="30">
        <f t="shared" si="43"/>
        <v>39465.19161381456</v>
      </c>
      <c r="J283" s="30">
        <f t="shared" si="44"/>
        <v>39465.19161381456</v>
      </c>
      <c r="K283" s="30">
        <f t="shared" si="38"/>
        <v>0.004702240833873232</v>
      </c>
      <c r="L283" s="36">
        <f t="shared" si="39"/>
        <v>234855.76863108305</v>
      </c>
      <c r="M283" s="37">
        <f t="shared" si="40"/>
        <v>114981.71327095528</v>
      </c>
      <c r="N283" s="38">
        <f t="shared" si="36"/>
        <v>349837.48190203833</v>
      </c>
      <c r="P283" s="35"/>
    </row>
    <row r="284" spans="1:16" s="14" customFormat="1" ht="12.75">
      <c r="A284" s="39" t="s">
        <v>479</v>
      </c>
      <c r="B284" s="25" t="s">
        <v>9</v>
      </c>
      <c r="C284">
        <v>2654</v>
      </c>
      <c r="D284">
        <v>2687062.25</v>
      </c>
      <c r="E284" s="27">
        <v>198300</v>
      </c>
      <c r="F284" s="28">
        <f t="shared" si="41"/>
        <v>35963.00157085224</v>
      </c>
      <c r="G284" s="29">
        <f t="shared" si="37"/>
        <v>0.0016642243515918006</v>
      </c>
      <c r="H284" s="30">
        <f t="shared" si="42"/>
        <v>13.550490418557741</v>
      </c>
      <c r="I284" s="30">
        <f t="shared" si="43"/>
        <v>9423.001570852246</v>
      </c>
      <c r="J284" s="30">
        <f t="shared" si="44"/>
        <v>9423.001570852246</v>
      </c>
      <c r="K284" s="30">
        <f t="shared" si="38"/>
        <v>0.0011227418632018715</v>
      </c>
      <c r="L284" s="36">
        <f t="shared" si="39"/>
        <v>136150.43584910102</v>
      </c>
      <c r="M284" s="37">
        <f t="shared" si="40"/>
        <v>27453.885828650855</v>
      </c>
      <c r="N284" s="38">
        <f t="shared" si="36"/>
        <v>163604.32167775187</v>
      </c>
      <c r="P284" s="35"/>
    </row>
    <row r="285" spans="1:16" s="14" customFormat="1" ht="12.75">
      <c r="A285" s="24" t="s">
        <v>486</v>
      </c>
      <c r="B285" s="25" t="s">
        <v>208</v>
      </c>
      <c r="C285">
        <v>75</v>
      </c>
      <c r="D285">
        <v>454757</v>
      </c>
      <c r="E285" s="27">
        <v>82000</v>
      </c>
      <c r="F285" s="28">
        <f t="shared" si="41"/>
        <v>415.9362804878049</v>
      </c>
      <c r="G285" s="29">
        <f t="shared" si="37"/>
        <v>1.924787299343097E-05</v>
      </c>
      <c r="H285" s="30">
        <f t="shared" si="42"/>
        <v>5.545817073170732</v>
      </c>
      <c r="I285" s="30">
        <f t="shared" si="43"/>
        <v>-334.06371951219506</v>
      </c>
      <c r="J285" s="30">
        <f t="shared" si="44"/>
        <v>0</v>
      </c>
      <c r="K285" s="30">
        <f t="shared" si="38"/>
        <v>0</v>
      </c>
      <c r="L285" s="36">
        <f t="shared" si="39"/>
        <v>1574.671284383746</v>
      </c>
      <c r="M285" s="37">
        <f t="shared" si="40"/>
        <v>0</v>
      </c>
      <c r="N285" s="38">
        <f t="shared" si="36"/>
        <v>1574.671284383746</v>
      </c>
      <c r="P285" s="35"/>
    </row>
    <row r="286" spans="1:16" s="14" customFormat="1" ht="12.75">
      <c r="A286" s="24" t="s">
        <v>484</v>
      </c>
      <c r="B286" s="25" t="s">
        <v>167</v>
      </c>
      <c r="C286">
        <v>4118</v>
      </c>
      <c r="D286">
        <v>7045362</v>
      </c>
      <c r="E286" s="27">
        <v>418450</v>
      </c>
      <c r="F286" s="28">
        <f t="shared" si="41"/>
        <v>69333.97231688374</v>
      </c>
      <c r="G286" s="29">
        <f t="shared" si="37"/>
        <v>0.0032084998493526824</v>
      </c>
      <c r="H286" s="30">
        <f t="shared" si="42"/>
        <v>16.836807264906202</v>
      </c>
      <c r="I286" s="30">
        <f t="shared" si="43"/>
        <v>28153.97231688374</v>
      </c>
      <c r="J286" s="30">
        <f t="shared" si="44"/>
        <v>28153.97231688374</v>
      </c>
      <c r="K286" s="30">
        <f t="shared" si="38"/>
        <v>0.0033545195867703847</v>
      </c>
      <c r="L286" s="36">
        <f t="shared" si="39"/>
        <v>262487.83854972105</v>
      </c>
      <c r="M286" s="37">
        <f t="shared" si="40"/>
        <v>82026.510958208</v>
      </c>
      <c r="N286" s="38">
        <f t="shared" si="36"/>
        <v>344514.34950792906</v>
      </c>
      <c r="P286" s="35"/>
    </row>
    <row r="287" spans="1:16" s="14" customFormat="1" ht="12.75">
      <c r="A287" s="24" t="s">
        <v>492</v>
      </c>
      <c r="B287" s="25" t="s">
        <v>380</v>
      </c>
      <c r="C287">
        <v>908</v>
      </c>
      <c r="D287">
        <v>1240372.89</v>
      </c>
      <c r="E287" s="27">
        <v>83400</v>
      </c>
      <c r="F287" s="28">
        <f t="shared" si="41"/>
        <v>13504.29956978417</v>
      </c>
      <c r="G287" s="29">
        <f t="shared" si="37"/>
        <v>0.0006249251512265501</v>
      </c>
      <c r="H287" s="30">
        <f t="shared" si="42"/>
        <v>14.872576618705034</v>
      </c>
      <c r="I287" s="30">
        <f t="shared" si="43"/>
        <v>4424.299569784172</v>
      </c>
      <c r="J287" s="30">
        <f t="shared" si="44"/>
        <v>4424.299569784172</v>
      </c>
      <c r="K287" s="30">
        <f t="shared" si="38"/>
        <v>0.0005271511741766012</v>
      </c>
      <c r="L287" s="36">
        <f t="shared" si="39"/>
        <v>51125.217360976014</v>
      </c>
      <c r="M287" s="37">
        <f t="shared" si="40"/>
        <v>12890.183063995619</v>
      </c>
      <c r="N287" s="38">
        <f t="shared" si="36"/>
        <v>64015.40042497163</v>
      </c>
      <c r="P287" s="35"/>
    </row>
    <row r="288" spans="1:16" s="14" customFormat="1" ht="12.75">
      <c r="A288" s="24" t="s">
        <v>489</v>
      </c>
      <c r="B288" s="25" t="s">
        <v>321</v>
      </c>
      <c r="C288">
        <v>664</v>
      </c>
      <c r="D288">
        <v>1018824.28</v>
      </c>
      <c r="E288" s="27">
        <v>65700</v>
      </c>
      <c r="F288" s="28">
        <f t="shared" si="41"/>
        <v>10296.793332115678</v>
      </c>
      <c r="G288" s="29">
        <f t="shared" si="37"/>
        <v>0.00047649454878937966</v>
      </c>
      <c r="H288" s="30">
        <f t="shared" si="42"/>
        <v>15.507218873668188</v>
      </c>
      <c r="I288" s="30">
        <f t="shared" si="43"/>
        <v>3656.793332115677</v>
      </c>
      <c r="J288" s="30">
        <f t="shared" si="44"/>
        <v>3656.793332115677</v>
      </c>
      <c r="K288" s="30">
        <f t="shared" si="38"/>
        <v>0.00043570352060043316</v>
      </c>
      <c r="L288" s="36">
        <f t="shared" si="39"/>
        <v>38982.08822346763</v>
      </c>
      <c r="M288" s="37">
        <f t="shared" si="40"/>
        <v>10654.05602280884</v>
      </c>
      <c r="N288" s="38">
        <f t="shared" si="36"/>
        <v>49636.14424627647</v>
      </c>
      <c r="P288" s="35"/>
    </row>
    <row r="289" spans="1:16" s="14" customFormat="1" ht="12.75">
      <c r="A289" s="39" t="s">
        <v>480</v>
      </c>
      <c r="B289" s="25" t="s">
        <v>52</v>
      </c>
      <c r="C289">
        <v>749</v>
      </c>
      <c r="D289">
        <v>826269.07</v>
      </c>
      <c r="E289" s="27">
        <v>45450</v>
      </c>
      <c r="F289" s="28">
        <f t="shared" si="41"/>
        <v>13616.623397799778</v>
      </c>
      <c r="G289" s="29">
        <f t="shared" si="37"/>
        <v>0.0006301230502250332</v>
      </c>
      <c r="H289" s="30">
        <f t="shared" si="42"/>
        <v>18.179737513751373</v>
      </c>
      <c r="I289" s="30">
        <f t="shared" si="43"/>
        <v>6126.623397799779</v>
      </c>
      <c r="J289" s="30">
        <f t="shared" si="44"/>
        <v>6126.623397799779</v>
      </c>
      <c r="K289" s="30">
        <f t="shared" si="38"/>
        <v>0.0007299814732132938</v>
      </c>
      <c r="L289" s="36">
        <f t="shared" si="39"/>
        <v>51550.45823277685</v>
      </c>
      <c r="M289" s="37">
        <f t="shared" si="40"/>
        <v>17849.898253081115</v>
      </c>
      <c r="N289" s="38">
        <f t="shared" si="36"/>
        <v>69400.35648585796</v>
      </c>
      <c r="P289" s="35"/>
    </row>
    <row r="290" spans="1:16" s="14" customFormat="1" ht="12.75">
      <c r="A290" s="24" t="s">
        <v>492</v>
      </c>
      <c r="B290" s="25" t="s">
        <v>381</v>
      </c>
      <c r="C290">
        <v>1083</v>
      </c>
      <c r="D290">
        <v>1338774.95</v>
      </c>
      <c r="E290" s="27">
        <v>80200</v>
      </c>
      <c r="F290" s="28">
        <f t="shared" si="41"/>
        <v>18078.46971134663</v>
      </c>
      <c r="G290" s="29">
        <f t="shared" si="37"/>
        <v>0.0008365995111354347</v>
      </c>
      <c r="H290" s="30">
        <f t="shared" si="42"/>
        <v>16.692954488778053</v>
      </c>
      <c r="I290" s="30">
        <f t="shared" si="43"/>
        <v>7248.469711346632</v>
      </c>
      <c r="J290" s="30">
        <f t="shared" si="44"/>
        <v>7248.469711346632</v>
      </c>
      <c r="K290" s="30">
        <f t="shared" si="38"/>
        <v>0.0008636484168964867</v>
      </c>
      <c r="L290" s="36">
        <f t="shared" si="39"/>
        <v>68442.32748023892</v>
      </c>
      <c r="M290" s="37">
        <f t="shared" si="40"/>
        <v>21118.39400550436</v>
      </c>
      <c r="N290" s="38">
        <f t="shared" si="36"/>
        <v>89560.72148574328</v>
      </c>
      <c r="P290" s="35"/>
    </row>
    <row r="291" spans="1:16" s="14" customFormat="1" ht="12.75">
      <c r="A291" s="24" t="s">
        <v>491</v>
      </c>
      <c r="B291" s="25" t="s">
        <v>356</v>
      </c>
      <c r="C291">
        <v>214</v>
      </c>
      <c r="D291">
        <v>420597.15</v>
      </c>
      <c r="E291" s="27">
        <v>33650</v>
      </c>
      <c r="F291" s="28">
        <f t="shared" si="41"/>
        <v>2674.8228855869247</v>
      </c>
      <c r="G291" s="29">
        <f t="shared" si="37"/>
        <v>0.0001237801403650557</v>
      </c>
      <c r="H291" s="30">
        <f t="shared" si="42"/>
        <v>12.499172362555722</v>
      </c>
      <c r="I291" s="30">
        <f t="shared" si="43"/>
        <v>534.8228855869245</v>
      </c>
      <c r="J291" s="30">
        <f t="shared" si="44"/>
        <v>534.8228855869245</v>
      </c>
      <c r="K291" s="30">
        <f t="shared" si="38"/>
        <v>6.372364883226447E-05</v>
      </c>
      <c r="L291" s="36">
        <f t="shared" si="39"/>
        <v>10126.471256141585</v>
      </c>
      <c r="M291" s="37">
        <f t="shared" si="40"/>
        <v>1558.204817122306</v>
      </c>
      <c r="N291" s="38">
        <f t="shared" si="36"/>
        <v>11684.67607326389</v>
      </c>
      <c r="P291" s="35"/>
    </row>
    <row r="292" spans="1:16" s="14" customFormat="1" ht="12.75">
      <c r="A292" s="39" t="s">
        <v>480</v>
      </c>
      <c r="B292" s="25" t="s">
        <v>524</v>
      </c>
      <c r="C292">
        <v>35</v>
      </c>
      <c r="D292">
        <v>126972.16</v>
      </c>
      <c r="E292" s="27">
        <v>11700</v>
      </c>
      <c r="F292" s="28">
        <f t="shared" si="41"/>
        <v>379.83124786324794</v>
      </c>
      <c r="G292" s="29">
        <f t="shared" si="37"/>
        <v>1.757707601085919E-05</v>
      </c>
      <c r="H292" s="30">
        <f t="shared" si="42"/>
        <v>10.852321367521368</v>
      </c>
      <c r="I292" s="30">
        <f t="shared" si="43"/>
        <v>29.831247863247874</v>
      </c>
      <c r="J292" s="30">
        <f t="shared" si="44"/>
        <v>29.831247863247874</v>
      </c>
      <c r="K292" s="30">
        <f t="shared" si="38"/>
        <v>3.5543654063713133E-06</v>
      </c>
      <c r="L292" s="36">
        <f t="shared" si="39"/>
        <v>1437.9831406398268</v>
      </c>
      <c r="M292" s="37">
        <f t="shared" si="40"/>
        <v>86.91324805644922</v>
      </c>
      <c r="N292" s="38">
        <f t="shared" si="36"/>
        <v>1524.896388696276</v>
      </c>
      <c r="P292" s="35"/>
    </row>
    <row r="293" spans="1:16" s="14" customFormat="1" ht="12.75">
      <c r="A293" s="24" t="s">
        <v>492</v>
      </c>
      <c r="B293" s="25" t="s">
        <v>382</v>
      </c>
      <c r="C293">
        <v>914</v>
      </c>
      <c r="D293">
        <v>1101571.52</v>
      </c>
      <c r="E293" s="27">
        <v>69250</v>
      </c>
      <c r="F293" s="28">
        <f t="shared" si="41"/>
        <v>14539.15334700361</v>
      </c>
      <c r="G293" s="29">
        <f t="shared" si="37"/>
        <v>0.0006728140587470281</v>
      </c>
      <c r="H293" s="30">
        <f t="shared" si="42"/>
        <v>15.907169963898918</v>
      </c>
      <c r="I293" s="30">
        <f t="shared" si="43"/>
        <v>5399.153347003611</v>
      </c>
      <c r="J293" s="30">
        <f t="shared" si="44"/>
        <v>5399.153347003611</v>
      </c>
      <c r="K293" s="30">
        <f t="shared" si="38"/>
        <v>0.0006433040940243843</v>
      </c>
      <c r="L293" s="36">
        <f t="shared" si="39"/>
        <v>55043.01583869569</v>
      </c>
      <c r="M293" s="37">
        <f t="shared" si="40"/>
        <v>15730.416518078653</v>
      </c>
      <c r="N293" s="38">
        <f t="shared" si="36"/>
        <v>70773.43235677434</v>
      </c>
      <c r="P293" s="35"/>
    </row>
    <row r="294" spans="1:16" s="14" customFormat="1" ht="12.75">
      <c r="A294" s="24" t="s">
        <v>491</v>
      </c>
      <c r="B294" s="25" t="s">
        <v>357</v>
      </c>
      <c r="C294">
        <v>485</v>
      </c>
      <c r="D294">
        <v>1580078.48</v>
      </c>
      <c r="E294" s="27">
        <v>98500</v>
      </c>
      <c r="F294" s="28">
        <f t="shared" si="41"/>
        <v>7780.081855837563</v>
      </c>
      <c r="G294" s="29">
        <f t="shared" si="37"/>
        <v>0.00036003117415973706</v>
      </c>
      <c r="H294" s="30">
        <f t="shared" si="42"/>
        <v>16.041405888324874</v>
      </c>
      <c r="I294" s="30">
        <f t="shared" si="43"/>
        <v>2930.081855837564</v>
      </c>
      <c r="J294" s="30">
        <f t="shared" si="44"/>
        <v>2930.081855837564</v>
      </c>
      <c r="K294" s="30">
        <f t="shared" si="38"/>
        <v>0.0003491165248590244</v>
      </c>
      <c r="L294" s="36">
        <f t="shared" si="39"/>
        <v>29454.202634534573</v>
      </c>
      <c r="M294" s="37">
        <f t="shared" si="40"/>
        <v>8536.784392310195</v>
      </c>
      <c r="N294" s="38">
        <f t="shared" si="36"/>
        <v>37990.98702684477</v>
      </c>
      <c r="P294" s="35"/>
    </row>
    <row r="295" spans="1:16" s="14" customFormat="1" ht="12.75">
      <c r="A295" s="24" t="s">
        <v>488</v>
      </c>
      <c r="B295" s="25" t="s">
        <v>498</v>
      </c>
      <c r="C295">
        <v>203</v>
      </c>
      <c r="D295">
        <v>587303.73</v>
      </c>
      <c r="E295" s="27">
        <v>36350</v>
      </c>
      <c r="F295" s="28">
        <f t="shared" si="41"/>
        <v>3279.8530176066024</v>
      </c>
      <c r="G295" s="29">
        <f t="shared" si="37"/>
        <v>0.0001517785230131281</v>
      </c>
      <c r="H295" s="30">
        <f t="shared" si="42"/>
        <v>16.15691141678129</v>
      </c>
      <c r="I295" s="30">
        <f t="shared" si="43"/>
        <v>1249.8530176066022</v>
      </c>
      <c r="J295" s="30">
        <f t="shared" si="44"/>
        <v>1249.8530176066022</v>
      </c>
      <c r="K295" s="30">
        <f t="shared" si="38"/>
        <v>0.00014891882328203862</v>
      </c>
      <c r="L295" s="36">
        <f t="shared" si="39"/>
        <v>12417.02300594555</v>
      </c>
      <c r="M295" s="37">
        <f t="shared" si="40"/>
        <v>3641.44288738169</v>
      </c>
      <c r="N295" s="38">
        <f t="shared" si="36"/>
        <v>16058.46589332724</v>
      </c>
      <c r="P295" s="35"/>
    </row>
    <row r="296" spans="1:16" s="14" customFormat="1" ht="12.75">
      <c r="A296" s="24" t="s">
        <v>483</v>
      </c>
      <c r="B296" s="25" t="s">
        <v>137</v>
      </c>
      <c r="C296">
        <v>2041</v>
      </c>
      <c r="D296">
        <v>15320400.67</v>
      </c>
      <c r="E296" s="27">
        <v>2105400</v>
      </c>
      <c r="F296" s="28">
        <f t="shared" si="41"/>
        <v>14851.78007384345</v>
      </c>
      <c r="G296" s="29">
        <f t="shared" si="37"/>
        <v>0.0006872811774256587</v>
      </c>
      <c r="H296" s="30">
        <f t="shared" si="42"/>
        <v>7.276717331623445</v>
      </c>
      <c r="I296" s="30">
        <f t="shared" si="43"/>
        <v>-5558.219926156549</v>
      </c>
      <c r="J296" s="30">
        <f t="shared" si="44"/>
        <v>0</v>
      </c>
      <c r="K296" s="30">
        <f t="shared" si="38"/>
        <v>0</v>
      </c>
      <c r="L296" s="36">
        <f t="shared" si="39"/>
        <v>56226.57291842009</v>
      </c>
      <c r="M296" s="37">
        <f t="shared" si="40"/>
        <v>0</v>
      </c>
      <c r="N296" s="38">
        <f t="shared" si="36"/>
        <v>56226.57291842009</v>
      </c>
      <c r="P296" s="35"/>
    </row>
    <row r="297" spans="1:16" s="14" customFormat="1" ht="12.75">
      <c r="A297" s="24" t="s">
        <v>484</v>
      </c>
      <c r="B297" s="25" t="s">
        <v>168</v>
      </c>
      <c r="C297">
        <v>1669</v>
      </c>
      <c r="D297">
        <v>4041623.77</v>
      </c>
      <c r="E297" s="27">
        <v>251700</v>
      </c>
      <c r="F297" s="28">
        <f t="shared" si="41"/>
        <v>26799.642718037347</v>
      </c>
      <c r="G297" s="29">
        <f t="shared" si="37"/>
        <v>0.001240180632238053</v>
      </c>
      <c r="H297" s="30">
        <f t="shared" si="42"/>
        <v>16.057305403257846</v>
      </c>
      <c r="I297" s="30">
        <f t="shared" si="43"/>
        <v>10109.642718037345</v>
      </c>
      <c r="J297" s="30">
        <f t="shared" si="44"/>
        <v>10109.642718037345</v>
      </c>
      <c r="K297" s="30">
        <f t="shared" si="38"/>
        <v>0.0012045545165422172</v>
      </c>
      <c r="L297" s="36">
        <f t="shared" si="39"/>
        <v>101459.3575976229</v>
      </c>
      <c r="M297" s="37">
        <f t="shared" si="40"/>
        <v>29454.412679711182</v>
      </c>
      <c r="N297" s="38">
        <f t="shared" si="36"/>
        <v>130913.77027733409</v>
      </c>
      <c r="P297" s="35"/>
    </row>
    <row r="298" spans="1:16" s="14" customFormat="1" ht="12.75">
      <c r="A298" s="24" t="s">
        <v>481</v>
      </c>
      <c r="B298" s="25" t="s">
        <v>87</v>
      </c>
      <c r="C298">
        <v>4062</v>
      </c>
      <c r="D298">
        <v>9644957</v>
      </c>
      <c r="E298" s="27">
        <v>831600</v>
      </c>
      <c r="F298" s="28">
        <f t="shared" si="41"/>
        <v>47111.37005050505</v>
      </c>
      <c r="G298" s="29">
        <f t="shared" si="37"/>
        <v>0.0021801264035327056</v>
      </c>
      <c r="H298" s="30">
        <f t="shared" si="42"/>
        <v>11.59807239057239</v>
      </c>
      <c r="I298" s="30">
        <f t="shared" si="43"/>
        <v>6491.37005050505</v>
      </c>
      <c r="J298" s="30">
        <f t="shared" si="44"/>
        <v>6491.37005050505</v>
      </c>
      <c r="K298" s="30">
        <f t="shared" si="38"/>
        <v>0.0007734406972594514</v>
      </c>
      <c r="L298" s="36">
        <f t="shared" si="39"/>
        <v>178356.4576273644</v>
      </c>
      <c r="M298" s="37">
        <f t="shared" si="40"/>
        <v>18912.586493601848</v>
      </c>
      <c r="N298" s="38">
        <f t="shared" si="36"/>
        <v>197269.04412096625</v>
      </c>
      <c r="P298" s="35"/>
    </row>
    <row r="299" spans="1:16" s="14" customFormat="1" ht="12.75">
      <c r="A299" s="39" t="s">
        <v>480</v>
      </c>
      <c r="B299" s="25" t="s">
        <v>53</v>
      </c>
      <c r="C299">
        <v>45</v>
      </c>
      <c r="D299">
        <v>55862.08</v>
      </c>
      <c r="E299" s="27">
        <v>51650</v>
      </c>
      <c r="F299" s="28">
        <f t="shared" si="41"/>
        <v>48.66976960309778</v>
      </c>
      <c r="G299" s="29">
        <f t="shared" si="37"/>
        <v>2.252242922500817E-06</v>
      </c>
      <c r="H299" s="30">
        <f t="shared" si="42"/>
        <v>1.081550435624395</v>
      </c>
      <c r="I299" s="30">
        <f t="shared" si="43"/>
        <v>-401.3302303969022</v>
      </c>
      <c r="J299" s="30">
        <f t="shared" si="44"/>
        <v>0</v>
      </c>
      <c r="K299" s="30">
        <f t="shared" si="38"/>
        <v>0</v>
      </c>
      <c r="L299" s="36">
        <f t="shared" si="39"/>
        <v>184.25632051546415</v>
      </c>
      <c r="M299" s="37">
        <f t="shared" si="40"/>
        <v>0</v>
      </c>
      <c r="N299" s="38">
        <f t="shared" si="36"/>
        <v>184.25632051546415</v>
      </c>
      <c r="P299" s="35"/>
    </row>
    <row r="300" spans="1:16" s="14" customFormat="1" ht="12.75">
      <c r="A300" s="39" t="s">
        <v>480</v>
      </c>
      <c r="B300" s="25" t="s">
        <v>517</v>
      </c>
      <c r="C300">
        <v>329</v>
      </c>
      <c r="D300">
        <v>372839.13</v>
      </c>
      <c r="E300" s="27">
        <v>27250</v>
      </c>
      <c r="F300" s="28">
        <f t="shared" si="41"/>
        <v>4501.433899816514</v>
      </c>
      <c r="G300" s="29">
        <f t="shared" si="37"/>
        <v>0.00020830841659299126</v>
      </c>
      <c r="H300" s="30">
        <f t="shared" si="42"/>
        <v>13.682169908256881</v>
      </c>
      <c r="I300" s="30">
        <f t="shared" si="43"/>
        <v>1211.433899816514</v>
      </c>
      <c r="J300" s="30">
        <f t="shared" si="44"/>
        <v>1211.433899816514</v>
      </c>
      <c r="K300" s="30">
        <f t="shared" si="38"/>
        <v>0.00014434122117023992</v>
      </c>
      <c r="L300" s="36">
        <f t="shared" si="39"/>
        <v>17041.7418078547</v>
      </c>
      <c r="M300" s="37">
        <f t="shared" si="40"/>
        <v>3529.508906949256</v>
      </c>
      <c r="N300" s="38">
        <f t="shared" si="36"/>
        <v>20571.25071480396</v>
      </c>
      <c r="P300" s="35"/>
    </row>
    <row r="301" spans="1:16" s="14" customFormat="1" ht="12.75">
      <c r="A301" s="24" t="s">
        <v>481</v>
      </c>
      <c r="B301" s="25" t="s">
        <v>88</v>
      </c>
      <c r="C301">
        <v>5857</v>
      </c>
      <c r="D301">
        <v>7036625.8964</v>
      </c>
      <c r="E301" s="27">
        <v>557400</v>
      </c>
      <c r="F301" s="28">
        <f t="shared" si="41"/>
        <v>73938.85517620164</v>
      </c>
      <c r="G301" s="29">
        <f t="shared" si="37"/>
        <v>0.00342159547140765</v>
      </c>
      <c r="H301" s="30">
        <f t="shared" si="42"/>
        <v>12.624014884104772</v>
      </c>
      <c r="I301" s="30">
        <f t="shared" si="43"/>
        <v>15368.855176201652</v>
      </c>
      <c r="J301" s="30">
        <f t="shared" si="44"/>
        <v>15368.855176201652</v>
      </c>
      <c r="K301" s="30">
        <f t="shared" si="38"/>
        <v>0.0018311847839634554</v>
      </c>
      <c r="L301" s="36">
        <f t="shared" si="39"/>
        <v>279921.22233152227</v>
      </c>
      <c r="M301" s="37">
        <f t="shared" si="40"/>
        <v>44777.11185251864</v>
      </c>
      <c r="N301" s="38">
        <f t="shared" si="36"/>
        <v>324698.3341840409</v>
      </c>
      <c r="P301" s="35"/>
    </row>
    <row r="302" spans="1:16" s="14" customFormat="1" ht="12.75">
      <c r="A302" s="39" t="s">
        <v>480</v>
      </c>
      <c r="B302" s="25" t="s">
        <v>54</v>
      </c>
      <c r="C302">
        <v>470</v>
      </c>
      <c r="D302">
        <v>884891.08</v>
      </c>
      <c r="E302" s="27">
        <v>136150</v>
      </c>
      <c r="F302" s="28">
        <f t="shared" si="41"/>
        <v>3054.710301872934</v>
      </c>
      <c r="G302" s="29">
        <f t="shared" si="37"/>
        <v>0.00014135981562661329</v>
      </c>
      <c r="H302" s="30">
        <f t="shared" si="42"/>
        <v>6.499383621006243</v>
      </c>
      <c r="I302" s="30">
        <f t="shared" si="43"/>
        <v>-1645.289698127066</v>
      </c>
      <c r="J302" s="30">
        <f t="shared" si="44"/>
        <v>0</v>
      </c>
      <c r="K302" s="30">
        <f t="shared" si="38"/>
        <v>0</v>
      </c>
      <c r="L302" s="36">
        <f t="shared" si="39"/>
        <v>11564.66704185846</v>
      </c>
      <c r="M302" s="37">
        <f t="shared" si="40"/>
        <v>0</v>
      </c>
      <c r="N302" s="38">
        <f t="shared" si="36"/>
        <v>11564.66704185846</v>
      </c>
      <c r="P302" s="35"/>
    </row>
    <row r="303" spans="1:16" s="14" customFormat="1" ht="12.75">
      <c r="A303" s="24" t="s">
        <v>491</v>
      </c>
      <c r="B303" s="25" t="s">
        <v>358</v>
      </c>
      <c r="C303">
        <v>726</v>
      </c>
      <c r="D303">
        <v>1253347.46</v>
      </c>
      <c r="E303" s="27">
        <v>77500</v>
      </c>
      <c r="F303" s="28">
        <f t="shared" si="41"/>
        <v>11741.035560774193</v>
      </c>
      <c r="G303" s="29">
        <f t="shared" si="37"/>
        <v>0.000543328321876851</v>
      </c>
      <c r="H303" s="30">
        <f t="shared" si="42"/>
        <v>16.17222529032258</v>
      </c>
      <c r="I303" s="30">
        <f t="shared" si="43"/>
        <v>4481.035560774193</v>
      </c>
      <c r="J303" s="30">
        <f t="shared" si="44"/>
        <v>4481.035560774193</v>
      </c>
      <c r="K303" s="30">
        <f t="shared" si="38"/>
        <v>0.0005339112146749263</v>
      </c>
      <c r="L303" s="36">
        <f t="shared" si="39"/>
        <v>44449.7689040175</v>
      </c>
      <c r="M303" s="37">
        <f t="shared" si="40"/>
        <v>13055.48319764237</v>
      </c>
      <c r="N303" s="38">
        <f t="shared" si="36"/>
        <v>57505.25210165988</v>
      </c>
      <c r="P303" s="35"/>
    </row>
    <row r="304" spans="1:16" s="14" customFormat="1" ht="12.75">
      <c r="A304" s="24" t="s">
        <v>482</v>
      </c>
      <c r="B304" s="25" t="s">
        <v>109</v>
      </c>
      <c r="C304">
        <v>1417</v>
      </c>
      <c r="D304">
        <v>1572261</v>
      </c>
      <c r="E304" s="27">
        <v>101550</v>
      </c>
      <c r="F304" s="28">
        <f t="shared" si="41"/>
        <v>21938.88564254062</v>
      </c>
      <c r="G304" s="29">
        <f t="shared" si="37"/>
        <v>0.001015244171462482</v>
      </c>
      <c r="H304" s="30">
        <f t="shared" si="42"/>
        <v>15.482629246676513</v>
      </c>
      <c r="I304" s="30">
        <f t="shared" si="43"/>
        <v>7768.885642540619</v>
      </c>
      <c r="J304" s="30">
        <f t="shared" si="44"/>
        <v>7768.885642540619</v>
      </c>
      <c r="K304" s="30">
        <f t="shared" si="38"/>
        <v>0.0009256554905274666</v>
      </c>
      <c r="L304" s="36">
        <f t="shared" si="39"/>
        <v>83057.27308079934</v>
      </c>
      <c r="M304" s="37">
        <f t="shared" si="40"/>
        <v>22634.62420572055</v>
      </c>
      <c r="N304" s="38">
        <f t="shared" si="36"/>
        <v>105691.89728651989</v>
      </c>
      <c r="P304" s="35"/>
    </row>
    <row r="305" spans="1:16" s="14" customFormat="1" ht="12.75">
      <c r="A305" s="39" t="s">
        <v>480</v>
      </c>
      <c r="B305" s="25" t="s">
        <v>55</v>
      </c>
      <c r="C305">
        <v>591</v>
      </c>
      <c r="D305">
        <v>694144.56</v>
      </c>
      <c r="E305" s="27">
        <v>36350</v>
      </c>
      <c r="F305" s="28">
        <f t="shared" si="41"/>
        <v>11285.816642640992</v>
      </c>
      <c r="G305" s="29">
        <f t="shared" si="37"/>
        <v>0.0005222626050075292</v>
      </c>
      <c r="H305" s="30">
        <f t="shared" si="42"/>
        <v>19.09613645116919</v>
      </c>
      <c r="I305" s="30">
        <f t="shared" si="43"/>
        <v>5375.816642640992</v>
      </c>
      <c r="J305" s="30">
        <f t="shared" si="44"/>
        <v>5375.816642640992</v>
      </c>
      <c r="K305" s="30">
        <f t="shared" si="38"/>
        <v>0.0006405235474288999</v>
      </c>
      <c r="L305" s="36">
        <f t="shared" si="39"/>
        <v>42726.37954819621</v>
      </c>
      <c r="M305" s="37">
        <f t="shared" si="40"/>
        <v>15662.425102352892</v>
      </c>
      <c r="N305" s="38">
        <f t="shared" si="36"/>
        <v>58388.8046505491</v>
      </c>
      <c r="P305" s="35"/>
    </row>
    <row r="306" spans="1:16" s="14" customFormat="1" ht="12.75">
      <c r="A306" s="24" t="s">
        <v>482</v>
      </c>
      <c r="B306" s="25" t="s">
        <v>110</v>
      </c>
      <c r="C306">
        <v>761</v>
      </c>
      <c r="D306">
        <v>1069084.41</v>
      </c>
      <c r="E306" s="27">
        <v>76850</v>
      </c>
      <c r="F306" s="28">
        <f t="shared" si="41"/>
        <v>10586.509251919324</v>
      </c>
      <c r="G306" s="29">
        <f t="shared" si="37"/>
        <v>0.0004899014466488682</v>
      </c>
      <c r="H306" s="30">
        <f t="shared" si="42"/>
        <v>13.911313077423552</v>
      </c>
      <c r="I306" s="30">
        <f t="shared" si="43"/>
        <v>2976.509251919323</v>
      </c>
      <c r="J306" s="30">
        <f t="shared" si="44"/>
        <v>2976.509251919323</v>
      </c>
      <c r="K306" s="30">
        <f t="shared" si="38"/>
        <v>0.00035464830587259065</v>
      </c>
      <c r="L306" s="36">
        <f t="shared" si="39"/>
        <v>40078.90848403396</v>
      </c>
      <c r="M306" s="37">
        <f t="shared" si="40"/>
        <v>8672.050466688539</v>
      </c>
      <c r="N306" s="38">
        <f t="shared" si="36"/>
        <v>48750.958950722496</v>
      </c>
      <c r="P306" s="35"/>
    </row>
    <row r="307" spans="1:16" s="14" customFormat="1" ht="12.75">
      <c r="A307" s="24" t="s">
        <v>488</v>
      </c>
      <c r="B307" s="25" t="s">
        <v>292</v>
      </c>
      <c r="C307">
        <v>1583</v>
      </c>
      <c r="D307">
        <v>1480768</v>
      </c>
      <c r="E307" s="27">
        <v>110750</v>
      </c>
      <c r="F307" s="28">
        <f t="shared" si="41"/>
        <v>21165.288884875845</v>
      </c>
      <c r="G307" s="29">
        <f t="shared" si="37"/>
        <v>0.0009794451973451036</v>
      </c>
      <c r="H307" s="30">
        <f t="shared" si="42"/>
        <v>13.370365688487585</v>
      </c>
      <c r="I307" s="30">
        <f t="shared" si="43"/>
        <v>5335.288884875847</v>
      </c>
      <c r="J307" s="30">
        <f t="shared" si="44"/>
        <v>5335.288884875847</v>
      </c>
      <c r="K307" s="30">
        <f t="shared" si="38"/>
        <v>0.0006356947028274744</v>
      </c>
      <c r="L307" s="36">
        <f t="shared" si="39"/>
        <v>80128.55381024556</v>
      </c>
      <c r="M307" s="37">
        <f t="shared" si="40"/>
        <v>15544.347605898129</v>
      </c>
      <c r="N307" s="38">
        <f t="shared" si="36"/>
        <v>95672.9014161437</v>
      </c>
      <c r="P307" s="35"/>
    </row>
    <row r="308" spans="1:16" s="14" customFormat="1" ht="12.75">
      <c r="A308" s="24" t="s">
        <v>486</v>
      </c>
      <c r="B308" s="25" t="s">
        <v>209</v>
      </c>
      <c r="C308">
        <v>1692</v>
      </c>
      <c r="D308">
        <v>4602071.32</v>
      </c>
      <c r="E308" s="27">
        <v>286450</v>
      </c>
      <c r="F308" s="28">
        <f t="shared" si="41"/>
        <v>27183.468924559264</v>
      </c>
      <c r="G308" s="29">
        <f t="shared" si="37"/>
        <v>0.0012579425790103323</v>
      </c>
      <c r="H308" s="30">
        <f t="shared" si="42"/>
        <v>16.065879979053936</v>
      </c>
      <c r="I308" s="30">
        <f t="shared" si="43"/>
        <v>10263.468924559258</v>
      </c>
      <c r="J308" s="30">
        <f t="shared" si="44"/>
        <v>10263.468924559258</v>
      </c>
      <c r="K308" s="30">
        <f t="shared" si="38"/>
        <v>0.0012228827658183202</v>
      </c>
      <c r="L308" s="36">
        <f t="shared" si="39"/>
        <v>102912.46504209774</v>
      </c>
      <c r="M308" s="37">
        <f t="shared" si="40"/>
        <v>29902.584854952063</v>
      </c>
      <c r="N308" s="38">
        <f t="shared" si="36"/>
        <v>132815.04989704982</v>
      </c>
      <c r="P308" s="35"/>
    </row>
    <row r="309" spans="1:16" s="14" customFormat="1" ht="12.75">
      <c r="A309" s="24" t="s">
        <v>494</v>
      </c>
      <c r="B309" s="25" t="s">
        <v>452</v>
      </c>
      <c r="C309">
        <v>1602</v>
      </c>
      <c r="D309">
        <v>2677680</v>
      </c>
      <c r="E309" s="27">
        <v>243700</v>
      </c>
      <c r="F309" s="28">
        <f t="shared" si="41"/>
        <v>17602.147558473534</v>
      </c>
      <c r="G309" s="29">
        <f t="shared" si="37"/>
        <v>0.000814557220687228</v>
      </c>
      <c r="H309" s="30">
        <f t="shared" si="42"/>
        <v>10.987607714402955</v>
      </c>
      <c r="I309" s="30">
        <f t="shared" si="43"/>
        <v>1582.1475584735342</v>
      </c>
      <c r="J309" s="30">
        <f t="shared" si="44"/>
        <v>1582.1475584735342</v>
      </c>
      <c r="K309" s="30">
        <f t="shared" si="38"/>
        <v>0.00018851140841953713</v>
      </c>
      <c r="L309" s="36">
        <f t="shared" si="39"/>
        <v>66639.04449813055</v>
      </c>
      <c r="M309" s="37">
        <f t="shared" si="40"/>
        <v>4609.582000789438</v>
      </c>
      <c r="N309" s="38">
        <f t="shared" si="36"/>
        <v>71248.62649891998</v>
      </c>
      <c r="P309" s="35"/>
    </row>
    <row r="310" spans="1:16" s="14" customFormat="1" ht="12.75">
      <c r="A310" s="24" t="s">
        <v>488</v>
      </c>
      <c r="B310" s="25" t="s">
        <v>293</v>
      </c>
      <c r="C310">
        <v>3203</v>
      </c>
      <c r="D310">
        <v>4938586</v>
      </c>
      <c r="E310" s="27">
        <v>279650</v>
      </c>
      <c r="F310" s="28">
        <f t="shared" si="41"/>
        <v>56564.60203111031</v>
      </c>
      <c r="G310" s="29">
        <f t="shared" si="37"/>
        <v>0.002617584295704881</v>
      </c>
      <c r="H310" s="30">
        <f t="shared" si="42"/>
        <v>17.65988199535133</v>
      </c>
      <c r="I310" s="30">
        <f t="shared" si="43"/>
        <v>24534.602031110313</v>
      </c>
      <c r="J310" s="30">
        <f t="shared" si="44"/>
        <v>24534.602031110313</v>
      </c>
      <c r="K310" s="30">
        <f t="shared" si="38"/>
        <v>0.0029232749872962044</v>
      </c>
      <c r="L310" s="36">
        <f t="shared" si="39"/>
        <v>214144.95130485605</v>
      </c>
      <c r="M310" s="37">
        <f t="shared" si="40"/>
        <v>71481.48686476002</v>
      </c>
      <c r="N310" s="38">
        <f t="shared" si="36"/>
        <v>285626.43816961604</v>
      </c>
      <c r="P310" s="35"/>
    </row>
    <row r="311" spans="1:16" s="14" customFormat="1" ht="14.25">
      <c r="A311" s="24" t="s">
        <v>487</v>
      </c>
      <c r="B311" s="25" t="s">
        <v>235</v>
      </c>
      <c r="C311">
        <v>334</v>
      </c>
      <c r="D311" s="102">
        <v>4467463</v>
      </c>
      <c r="E311" s="27">
        <v>524100</v>
      </c>
      <c r="F311" s="28">
        <f t="shared" si="41"/>
        <v>2847.03804999046</v>
      </c>
      <c r="G311" s="29">
        <f t="shared" si="37"/>
        <v>0.00013174957166375018</v>
      </c>
      <c r="H311" s="30">
        <f t="shared" si="42"/>
        <v>8.524066017935509</v>
      </c>
      <c r="I311" s="30">
        <f t="shared" si="43"/>
        <v>-492.96195000954015</v>
      </c>
      <c r="J311" s="30">
        <f t="shared" si="44"/>
        <v>0</v>
      </c>
      <c r="K311" s="30">
        <f t="shared" si="38"/>
        <v>0</v>
      </c>
      <c r="L311" s="36">
        <f t="shared" si="39"/>
        <v>10778.451587849206</v>
      </c>
      <c r="M311" s="37">
        <f t="shared" si="40"/>
        <v>0</v>
      </c>
      <c r="N311" s="38">
        <f t="shared" si="36"/>
        <v>10778.451587849206</v>
      </c>
      <c r="P311" s="35"/>
    </row>
    <row r="312" spans="1:16" s="14" customFormat="1" ht="12.75">
      <c r="A312" s="24" t="s">
        <v>486</v>
      </c>
      <c r="B312" s="25" t="s">
        <v>210</v>
      </c>
      <c r="C312">
        <v>1677</v>
      </c>
      <c r="D312">
        <v>3581851.4</v>
      </c>
      <c r="E312" s="27">
        <v>322500</v>
      </c>
      <c r="F312" s="28">
        <f t="shared" si="41"/>
        <v>18625.62728</v>
      </c>
      <c r="G312" s="29">
        <f t="shared" si="37"/>
        <v>0.0008619197822512007</v>
      </c>
      <c r="H312" s="30">
        <f t="shared" si="42"/>
        <v>11.106515968992248</v>
      </c>
      <c r="I312" s="30">
        <f t="shared" si="43"/>
        <v>1855.6272800000002</v>
      </c>
      <c r="J312" s="30">
        <f t="shared" si="44"/>
        <v>1855.6272800000002</v>
      </c>
      <c r="K312" s="30">
        <f t="shared" si="38"/>
        <v>0.0002210962625963982</v>
      </c>
      <c r="L312" s="36">
        <f t="shared" si="39"/>
        <v>70513.7825367231</v>
      </c>
      <c r="M312" s="37">
        <f t="shared" si="40"/>
        <v>5406.364320603884</v>
      </c>
      <c r="N312" s="38">
        <f t="shared" si="36"/>
        <v>75920.14685732698</v>
      </c>
      <c r="P312" s="35"/>
    </row>
    <row r="313" spans="1:16" s="14" customFormat="1" ht="12.75">
      <c r="A313" s="24" t="s">
        <v>491</v>
      </c>
      <c r="B313" s="25" t="s">
        <v>359</v>
      </c>
      <c r="C313">
        <v>3239</v>
      </c>
      <c r="D313">
        <v>2647457.65</v>
      </c>
      <c r="E313" s="27">
        <v>213050</v>
      </c>
      <c r="F313" s="28">
        <f t="shared" si="41"/>
        <v>40249.30921544238</v>
      </c>
      <c r="G313" s="29">
        <f t="shared" si="37"/>
        <v>0.0018625775826614384</v>
      </c>
      <c r="H313" s="30">
        <f t="shared" si="42"/>
        <v>12.42646162872565</v>
      </c>
      <c r="I313" s="30">
        <f t="shared" si="43"/>
        <v>7859.309215442383</v>
      </c>
      <c r="J313" s="30">
        <f t="shared" si="44"/>
        <v>7859.309215442383</v>
      </c>
      <c r="K313" s="30">
        <f t="shared" si="38"/>
        <v>0.000936429375043323</v>
      </c>
      <c r="L313" s="36">
        <f t="shared" si="39"/>
        <v>152377.74248379725</v>
      </c>
      <c r="M313" s="37">
        <f t="shared" si="40"/>
        <v>22898.073004704373</v>
      </c>
      <c r="N313" s="38">
        <f t="shared" si="36"/>
        <v>175275.81548850163</v>
      </c>
      <c r="P313" s="35"/>
    </row>
    <row r="314" spans="1:16" s="14" customFormat="1" ht="12.75">
      <c r="A314" s="24" t="s">
        <v>494</v>
      </c>
      <c r="B314" s="25" t="s">
        <v>453</v>
      </c>
      <c r="C314">
        <v>4686</v>
      </c>
      <c r="D314">
        <v>7215564.3</v>
      </c>
      <c r="E314" s="27">
        <v>716300</v>
      </c>
      <c r="F314" s="28">
        <f t="shared" si="41"/>
        <v>47203.87311154544</v>
      </c>
      <c r="G314" s="29">
        <f t="shared" si="37"/>
        <v>0.002184407076448088</v>
      </c>
      <c r="H314" s="30">
        <f t="shared" si="42"/>
        <v>10.073383079715203</v>
      </c>
      <c r="I314" s="30">
        <f t="shared" si="43"/>
        <v>343.87311154544165</v>
      </c>
      <c r="J314" s="30">
        <f t="shared" si="44"/>
        <v>343.87311154544165</v>
      </c>
      <c r="K314" s="30">
        <f t="shared" si="38"/>
        <v>4.097216105277968E-05</v>
      </c>
      <c r="L314" s="36">
        <f t="shared" si="39"/>
        <v>178706.66010012556</v>
      </c>
      <c r="M314" s="37">
        <f t="shared" si="40"/>
        <v>1001.8732431408937</v>
      </c>
      <c r="N314" s="38">
        <f t="shared" si="36"/>
        <v>179708.53334326646</v>
      </c>
      <c r="P314" s="35"/>
    </row>
    <row r="315" spans="1:16" s="14" customFormat="1" ht="12.75">
      <c r="A315" s="24" t="s">
        <v>485</v>
      </c>
      <c r="B315" s="25" t="s">
        <v>190</v>
      </c>
      <c r="C315">
        <v>375</v>
      </c>
      <c r="D315">
        <v>4079238</v>
      </c>
      <c r="E315" s="27">
        <v>323100</v>
      </c>
      <c r="F315" s="28">
        <f t="shared" si="41"/>
        <v>4734.491643454039</v>
      </c>
      <c r="G315" s="29">
        <f t="shared" si="37"/>
        <v>0.00021909339991882599</v>
      </c>
      <c r="H315" s="30">
        <f t="shared" si="42"/>
        <v>12.62531104921077</v>
      </c>
      <c r="I315" s="30">
        <f t="shared" si="43"/>
        <v>984.4916434540389</v>
      </c>
      <c r="J315" s="30">
        <f t="shared" si="44"/>
        <v>984.4916434540389</v>
      </c>
      <c r="K315" s="30">
        <f t="shared" si="38"/>
        <v>0.00011730126263560526</v>
      </c>
      <c r="L315" s="36">
        <f t="shared" si="39"/>
        <v>17924.06285972082</v>
      </c>
      <c r="M315" s="37">
        <f t="shared" si="40"/>
        <v>2868.3133474425945</v>
      </c>
      <c r="N315" s="38">
        <f t="shared" si="36"/>
        <v>20792.376207163416</v>
      </c>
      <c r="P315" s="35"/>
    </row>
    <row r="316" spans="1:16" s="14" customFormat="1" ht="12.75">
      <c r="A316" s="24" t="s">
        <v>481</v>
      </c>
      <c r="B316" s="25" t="s">
        <v>499</v>
      </c>
      <c r="C316">
        <v>3724</v>
      </c>
      <c r="D316">
        <v>7726553</v>
      </c>
      <c r="E316" s="27">
        <v>528500</v>
      </c>
      <c r="F316" s="28">
        <f t="shared" si="41"/>
        <v>54444.05557615894</v>
      </c>
      <c r="G316" s="29">
        <f t="shared" si="37"/>
        <v>0.0025194538590098525</v>
      </c>
      <c r="H316" s="30">
        <f t="shared" si="42"/>
        <v>14.61977861873226</v>
      </c>
      <c r="I316" s="30">
        <f t="shared" si="43"/>
        <v>17204.05557615894</v>
      </c>
      <c r="J316" s="30">
        <f t="shared" si="44"/>
        <v>17204.05557615894</v>
      </c>
      <c r="K316" s="30">
        <f t="shared" si="38"/>
        <v>0.002049847202822684</v>
      </c>
      <c r="L316" s="36">
        <f t="shared" si="39"/>
        <v>206116.88603029633</v>
      </c>
      <c r="M316" s="37">
        <f t="shared" si="40"/>
        <v>50123.96252152101</v>
      </c>
      <c r="N316" s="38">
        <f t="shared" si="36"/>
        <v>256240.84855181735</v>
      </c>
      <c r="P316" s="35"/>
    </row>
    <row r="317" spans="1:16" s="14" customFormat="1" ht="12.75">
      <c r="A317" s="24" t="s">
        <v>493</v>
      </c>
      <c r="B317" s="25" t="s">
        <v>421</v>
      </c>
      <c r="C317">
        <v>146</v>
      </c>
      <c r="D317">
        <v>494921.04</v>
      </c>
      <c r="E317" s="27">
        <v>52850</v>
      </c>
      <c r="F317" s="28">
        <f t="shared" si="41"/>
        <v>1367.2369316934721</v>
      </c>
      <c r="G317" s="29">
        <f t="shared" si="37"/>
        <v>6.3270274913986E-05</v>
      </c>
      <c r="H317" s="30">
        <f t="shared" si="42"/>
        <v>9.364636518448439</v>
      </c>
      <c r="I317" s="30">
        <f t="shared" si="43"/>
        <v>-92.76306830652794</v>
      </c>
      <c r="J317" s="30">
        <f t="shared" si="44"/>
        <v>0</v>
      </c>
      <c r="K317" s="30">
        <f t="shared" si="38"/>
        <v>0</v>
      </c>
      <c r="L317" s="36">
        <f t="shared" si="39"/>
        <v>5176.150377557111</v>
      </c>
      <c r="M317" s="37">
        <f t="shared" si="40"/>
        <v>0</v>
      </c>
      <c r="N317" s="38">
        <f t="shared" si="36"/>
        <v>5176.150377557111</v>
      </c>
      <c r="P317" s="35"/>
    </row>
    <row r="318" spans="1:16" s="14" customFormat="1" ht="12.75">
      <c r="A318" s="24" t="s">
        <v>492</v>
      </c>
      <c r="B318" s="25" t="s">
        <v>383</v>
      </c>
      <c r="C318">
        <v>1558</v>
      </c>
      <c r="D318">
        <v>4249728.8</v>
      </c>
      <c r="E318" s="27">
        <v>361650</v>
      </c>
      <c r="F318" s="28">
        <f t="shared" si="41"/>
        <v>18307.970331536013</v>
      </c>
      <c r="G318" s="29">
        <f t="shared" si="37"/>
        <v>0.000847219884968028</v>
      </c>
      <c r="H318" s="30">
        <f t="shared" si="42"/>
        <v>11.750943730125812</v>
      </c>
      <c r="I318" s="30">
        <f t="shared" si="43"/>
        <v>2727.970331536015</v>
      </c>
      <c r="J318" s="30">
        <f t="shared" si="44"/>
        <v>2727.970331536015</v>
      </c>
      <c r="K318" s="30">
        <f t="shared" si="38"/>
        <v>0.00032503512492900523</v>
      </c>
      <c r="L318" s="36">
        <f t="shared" si="39"/>
        <v>69311.18180556166</v>
      </c>
      <c r="M318" s="37">
        <f t="shared" si="40"/>
        <v>7947.933093591003</v>
      </c>
      <c r="N318" s="38">
        <f t="shared" si="36"/>
        <v>77259.11489915266</v>
      </c>
      <c r="P318" s="35"/>
    </row>
    <row r="319" spans="1:16" s="14" customFormat="1" ht="14.25">
      <c r="A319" s="24" t="s">
        <v>487</v>
      </c>
      <c r="B319" s="25" t="s">
        <v>236</v>
      </c>
      <c r="C319">
        <v>5007</v>
      </c>
      <c r="D319" s="102">
        <v>7577356.8</v>
      </c>
      <c r="E319" s="27">
        <v>447550</v>
      </c>
      <c r="F319" s="28">
        <f t="shared" si="41"/>
        <v>84772.2611945034</v>
      </c>
      <c r="G319" s="29">
        <f t="shared" si="37"/>
        <v>0.0039229223161878005</v>
      </c>
      <c r="H319" s="30">
        <f t="shared" si="42"/>
        <v>16.930749190034632</v>
      </c>
      <c r="I319" s="30">
        <f t="shared" si="43"/>
        <v>34702.2611945034</v>
      </c>
      <c r="J319" s="30">
        <f t="shared" si="44"/>
        <v>34702.2611945034</v>
      </c>
      <c r="K319" s="30">
        <f t="shared" si="38"/>
        <v>0.0041347421092821635</v>
      </c>
      <c r="L319" s="36">
        <f t="shared" si="39"/>
        <v>320934.8442956442</v>
      </c>
      <c r="M319" s="37">
        <f t="shared" si="40"/>
        <v>101104.9302779381</v>
      </c>
      <c r="N319" s="38">
        <f t="shared" si="36"/>
        <v>422039.7745735823</v>
      </c>
      <c r="P319" s="35"/>
    </row>
    <row r="320" spans="1:16" s="14" customFormat="1" ht="12.75">
      <c r="A320" s="39" t="s">
        <v>480</v>
      </c>
      <c r="B320" s="25" t="s">
        <v>56</v>
      </c>
      <c r="C320">
        <v>696</v>
      </c>
      <c r="D320">
        <v>722359.8600000003</v>
      </c>
      <c r="E320" s="27">
        <v>43900</v>
      </c>
      <c r="F320" s="28">
        <f t="shared" si="41"/>
        <v>11452.447894305245</v>
      </c>
      <c r="G320" s="29">
        <f t="shared" si="37"/>
        <v>0.0005299736350840796</v>
      </c>
      <c r="H320" s="30">
        <f t="shared" si="42"/>
        <v>16.454666514806387</v>
      </c>
      <c r="I320" s="30">
        <f t="shared" si="43"/>
        <v>4492.447894305245</v>
      </c>
      <c r="J320" s="30">
        <f t="shared" si="44"/>
        <v>4492.447894305245</v>
      </c>
      <c r="K320" s="30">
        <f t="shared" si="38"/>
        <v>0.000535270983588875</v>
      </c>
      <c r="L320" s="36">
        <f t="shared" si="39"/>
        <v>43357.22003840036</v>
      </c>
      <c r="M320" s="37">
        <f t="shared" si="40"/>
        <v>13088.732995962382</v>
      </c>
      <c r="N320" s="38">
        <f t="shared" si="36"/>
        <v>56445.95303436274</v>
      </c>
      <c r="P320" s="35"/>
    </row>
    <row r="321" spans="1:16" s="14" customFormat="1" ht="12.75">
      <c r="A321" s="24" t="s">
        <v>484</v>
      </c>
      <c r="B321" s="25" t="s">
        <v>169</v>
      </c>
      <c r="C321">
        <v>6263</v>
      </c>
      <c r="D321">
        <v>8102324.68</v>
      </c>
      <c r="E321" s="27">
        <v>513250</v>
      </c>
      <c r="F321" s="28">
        <f t="shared" si="41"/>
        <v>98869.67261732099</v>
      </c>
      <c r="G321" s="29">
        <f t="shared" si="37"/>
        <v>0.004575294319621369</v>
      </c>
      <c r="H321" s="30">
        <f t="shared" si="42"/>
        <v>15.78631208962494</v>
      </c>
      <c r="I321" s="30">
        <f t="shared" si="43"/>
        <v>36239.672617321</v>
      </c>
      <c r="J321" s="30">
        <f t="shared" si="44"/>
        <v>36239.672617321</v>
      </c>
      <c r="K321" s="30">
        <f t="shared" si="38"/>
        <v>0.0043179232487931</v>
      </c>
      <c r="L321" s="36">
        <f t="shared" si="39"/>
        <v>374305.49262095935</v>
      </c>
      <c r="M321" s="37">
        <f t="shared" si="40"/>
        <v>105584.1736863503</v>
      </c>
      <c r="N321" s="38">
        <f t="shared" si="36"/>
        <v>479889.66630730964</v>
      </c>
      <c r="P321" s="35"/>
    </row>
    <row r="322" spans="1:16" s="14" customFormat="1" ht="12.75">
      <c r="A322" s="24" t="s">
        <v>494</v>
      </c>
      <c r="B322" s="25" t="s">
        <v>454</v>
      </c>
      <c r="C322">
        <v>847</v>
      </c>
      <c r="D322">
        <v>10952905</v>
      </c>
      <c r="E322" s="27">
        <v>1466650</v>
      </c>
      <c r="F322" s="28">
        <f t="shared" si="41"/>
        <v>6325.374516755872</v>
      </c>
      <c r="G322" s="29">
        <f t="shared" si="37"/>
        <v>0.0002927131174794729</v>
      </c>
      <c r="H322" s="30">
        <f t="shared" si="42"/>
        <v>7.46797463607541</v>
      </c>
      <c r="I322" s="30">
        <f t="shared" si="43"/>
        <v>-2144.6254832441277</v>
      </c>
      <c r="J322" s="30">
        <f t="shared" si="44"/>
        <v>0</v>
      </c>
      <c r="K322" s="30">
        <f t="shared" si="38"/>
        <v>0</v>
      </c>
      <c r="L322" s="36">
        <f t="shared" si="39"/>
        <v>23946.90264294033</v>
      </c>
      <c r="M322" s="37">
        <f t="shared" si="40"/>
        <v>0</v>
      </c>
      <c r="N322" s="38">
        <f t="shared" si="36"/>
        <v>23946.90264294033</v>
      </c>
      <c r="P322" s="35"/>
    </row>
    <row r="323" spans="1:16" s="14" customFormat="1" ht="12.75">
      <c r="A323" s="24" t="s">
        <v>494</v>
      </c>
      <c r="B323" s="25" t="s">
        <v>455</v>
      </c>
      <c r="C323">
        <v>8710</v>
      </c>
      <c r="D323">
        <v>25174416</v>
      </c>
      <c r="E323" s="27">
        <v>1750600</v>
      </c>
      <c r="F323" s="28">
        <f t="shared" si="41"/>
        <v>125253.72064435051</v>
      </c>
      <c r="G323" s="29">
        <f t="shared" si="37"/>
        <v>0.005796242886265429</v>
      </c>
      <c r="H323" s="30">
        <f t="shared" si="42"/>
        <v>14.380450131383526</v>
      </c>
      <c r="I323" s="30">
        <f t="shared" si="43"/>
        <v>38153.72064435051</v>
      </c>
      <c r="J323" s="30">
        <f t="shared" si="44"/>
        <v>38153.72064435051</v>
      </c>
      <c r="K323" s="30">
        <f t="shared" si="38"/>
        <v>0.004545980289001216</v>
      </c>
      <c r="L323" s="36">
        <f t="shared" si="39"/>
        <v>474191.47213984176</v>
      </c>
      <c r="M323" s="37">
        <f t="shared" si="40"/>
        <v>111160.7466720927</v>
      </c>
      <c r="N323" s="38">
        <f t="shared" si="36"/>
        <v>585352.2188119345</v>
      </c>
      <c r="P323" s="35"/>
    </row>
    <row r="324" spans="1:16" s="14" customFormat="1" ht="12.75">
      <c r="A324" s="24" t="s">
        <v>488</v>
      </c>
      <c r="B324" s="25" t="s">
        <v>294</v>
      </c>
      <c r="C324">
        <v>7505</v>
      </c>
      <c r="D324">
        <v>9202574.13</v>
      </c>
      <c r="E324" s="27">
        <v>453800</v>
      </c>
      <c r="F324" s="28">
        <f t="shared" si="41"/>
        <v>152193.2984699207</v>
      </c>
      <c r="G324" s="29">
        <f t="shared" si="37"/>
        <v>0.007042899157449802</v>
      </c>
      <c r="H324" s="30">
        <f t="shared" si="42"/>
        <v>20.278920515645662</v>
      </c>
      <c r="I324" s="30">
        <f t="shared" si="43"/>
        <v>77143.2984699207</v>
      </c>
      <c r="J324" s="30">
        <f t="shared" si="44"/>
        <v>77143.2984699207</v>
      </c>
      <c r="K324" s="30">
        <f t="shared" si="38"/>
        <v>0.009191552182859648</v>
      </c>
      <c r="L324" s="36">
        <f t="shared" si="39"/>
        <v>576180.6026999259</v>
      </c>
      <c r="M324" s="37">
        <f t="shared" si="40"/>
        <v>224756.76064725427</v>
      </c>
      <c r="N324" s="38">
        <f t="shared" si="36"/>
        <v>800937.3633471802</v>
      </c>
      <c r="P324" s="35"/>
    </row>
    <row r="325" spans="1:16" s="14" customFormat="1" ht="12.75">
      <c r="A325" s="39" t="s">
        <v>480</v>
      </c>
      <c r="B325" s="25" t="s">
        <v>57</v>
      </c>
      <c r="C325">
        <v>141</v>
      </c>
      <c r="D325">
        <v>527918.18</v>
      </c>
      <c r="E325" s="27">
        <v>46100</v>
      </c>
      <c r="F325" s="28">
        <f t="shared" si="41"/>
        <v>1614.673826030369</v>
      </c>
      <c r="G325" s="29">
        <f t="shared" si="37"/>
        <v>7.472066801386185E-05</v>
      </c>
      <c r="H325" s="30">
        <f t="shared" si="42"/>
        <v>11.451587418655098</v>
      </c>
      <c r="I325" s="30">
        <f t="shared" si="43"/>
        <v>204.67382603036884</v>
      </c>
      <c r="J325" s="30">
        <f t="shared" si="44"/>
        <v>204.67382603036884</v>
      </c>
      <c r="K325" s="30">
        <f t="shared" si="38"/>
        <v>2.4386695795192208E-05</v>
      </c>
      <c r="L325" s="36">
        <f t="shared" si="39"/>
        <v>6112.908699655033</v>
      </c>
      <c r="M325" s="37">
        <f t="shared" si="40"/>
        <v>596.3165568529864</v>
      </c>
      <c r="N325" s="38">
        <f t="shared" si="36"/>
        <v>6709.22525650802</v>
      </c>
      <c r="P325" s="35"/>
    </row>
    <row r="326" spans="1:16" s="14" customFormat="1" ht="12.75">
      <c r="A326" s="24" t="s">
        <v>483</v>
      </c>
      <c r="B326" s="25" t="s">
        <v>138</v>
      </c>
      <c r="C326">
        <v>2204</v>
      </c>
      <c r="D326">
        <v>2793221.52</v>
      </c>
      <c r="E326" s="27">
        <v>237200</v>
      </c>
      <c r="F326" s="28">
        <f t="shared" si="41"/>
        <v>25953.879553456998</v>
      </c>
      <c r="G326" s="29">
        <f t="shared" si="37"/>
        <v>0.0012010420844891698</v>
      </c>
      <c r="H326" s="30">
        <f t="shared" si="42"/>
        <v>11.77580741989882</v>
      </c>
      <c r="I326" s="30">
        <f t="shared" si="43"/>
        <v>3913.8795534569995</v>
      </c>
      <c r="J326" s="30">
        <f t="shared" si="44"/>
        <v>3913.8795534569995</v>
      </c>
      <c r="K326" s="30">
        <f t="shared" si="38"/>
        <v>0.000466335104494585</v>
      </c>
      <c r="L326" s="36">
        <f t="shared" si="39"/>
        <v>98257.42732336963</v>
      </c>
      <c r="M326" s="37">
        <f t="shared" si="40"/>
        <v>11403.075930717609</v>
      </c>
      <c r="N326" s="38">
        <f aca="true" t="shared" si="45" ref="N326:N388">L326+M326</f>
        <v>109660.50325408723</v>
      </c>
      <c r="P326" s="35"/>
    </row>
    <row r="327" spans="1:16" s="14" customFormat="1" ht="12.75">
      <c r="A327" s="24" t="s">
        <v>488</v>
      </c>
      <c r="B327" s="25" t="s">
        <v>295</v>
      </c>
      <c r="C327">
        <v>10504</v>
      </c>
      <c r="D327">
        <v>11813956.8</v>
      </c>
      <c r="E327" s="27">
        <v>470900</v>
      </c>
      <c r="F327" s="28">
        <f t="shared" si="41"/>
        <v>263524.7445895095</v>
      </c>
      <c r="G327" s="29">
        <f aca="true" t="shared" si="46" ref="G327:G390">F327/$F$498</f>
        <v>0.012194874677766735</v>
      </c>
      <c r="H327" s="30">
        <f t="shared" si="42"/>
        <v>25.088037375238905</v>
      </c>
      <c r="I327" s="30">
        <f t="shared" si="43"/>
        <v>158484.74458950944</v>
      </c>
      <c r="J327" s="30">
        <f t="shared" si="44"/>
        <v>158484.74458950944</v>
      </c>
      <c r="K327" s="30">
        <f aca="true" t="shared" si="47" ref="K327:K390">J327/$J$498</f>
        <v>0.018883309749189114</v>
      </c>
      <c r="L327" s="36">
        <f aca="true" t="shared" si="48" ref="L327:L388">$B$505*G327</f>
        <v>997664.4680838996</v>
      </c>
      <c r="M327" s="37">
        <f aca="true" t="shared" si="49" ref="M327:M388">$G$505*K327</f>
        <v>461744.81144119805</v>
      </c>
      <c r="N327" s="38">
        <f t="shared" si="45"/>
        <v>1459409.2795250977</v>
      </c>
      <c r="P327" s="35"/>
    </row>
    <row r="328" spans="1:16" s="14" customFormat="1" ht="12.75">
      <c r="A328" s="24" t="s">
        <v>488</v>
      </c>
      <c r="B328" s="25" t="s">
        <v>296</v>
      </c>
      <c r="C328">
        <v>3694</v>
      </c>
      <c r="D328">
        <v>5703161.257</v>
      </c>
      <c r="E328" s="27">
        <v>380700</v>
      </c>
      <c r="F328" s="28">
        <f aca="true" t="shared" si="50" ref="F328:F390">(C328*D328)/E328</f>
        <v>55338.79086776465</v>
      </c>
      <c r="G328" s="29">
        <f t="shared" si="46"/>
        <v>0.002560858641577436</v>
      </c>
      <c r="H328" s="30">
        <f aca="true" t="shared" si="51" ref="H328:H390">D328/E328</f>
        <v>14.980723028631468</v>
      </c>
      <c r="I328" s="30">
        <f aca="true" t="shared" si="52" ref="I328:I390">(H328-10)*C328</f>
        <v>18398.790867764645</v>
      </c>
      <c r="J328" s="30">
        <f aca="true" t="shared" si="53" ref="J328:J390">IF(I328&gt;0,I328,0)</f>
        <v>18398.790867764645</v>
      </c>
      <c r="K328" s="30">
        <f t="shared" si="47"/>
        <v>0.0021921988003730498</v>
      </c>
      <c r="L328" s="36">
        <f t="shared" si="48"/>
        <v>209504.2173041248</v>
      </c>
      <c r="M328" s="37">
        <f t="shared" si="49"/>
        <v>53604.82008527884</v>
      </c>
      <c r="N328" s="38">
        <f t="shared" si="45"/>
        <v>263109.0373894036</v>
      </c>
      <c r="P328" s="35"/>
    </row>
    <row r="329" spans="1:16" s="14" customFormat="1" ht="12.75">
      <c r="A329" s="24" t="s">
        <v>483</v>
      </c>
      <c r="B329" s="25" t="s">
        <v>139</v>
      </c>
      <c r="C329">
        <v>63</v>
      </c>
      <c r="D329">
        <v>121725.57</v>
      </c>
      <c r="E329" s="27">
        <v>14900</v>
      </c>
      <c r="F329" s="28">
        <f t="shared" si="50"/>
        <v>514.6785845637584</v>
      </c>
      <c r="G329" s="29">
        <f t="shared" si="46"/>
        <v>2.3817273204693422E-05</v>
      </c>
      <c r="H329" s="30">
        <f t="shared" si="51"/>
        <v>8.16950134228188</v>
      </c>
      <c r="I329" s="30">
        <f t="shared" si="52"/>
        <v>-115.32141543624158</v>
      </c>
      <c r="J329" s="30">
        <f t="shared" si="53"/>
        <v>0</v>
      </c>
      <c r="K329" s="30">
        <f t="shared" si="47"/>
        <v>0</v>
      </c>
      <c r="L329" s="36">
        <f t="shared" si="48"/>
        <v>1948.494579144038</v>
      </c>
      <c r="M329" s="37">
        <f t="shared" si="49"/>
        <v>0</v>
      </c>
      <c r="N329" s="38">
        <f t="shared" si="45"/>
        <v>1948.494579144038</v>
      </c>
      <c r="P329" s="35"/>
    </row>
    <row r="330" spans="1:16" s="14" customFormat="1" ht="12.75">
      <c r="A330" s="24" t="s">
        <v>483</v>
      </c>
      <c r="B330" s="25" t="s">
        <v>140</v>
      </c>
      <c r="C330">
        <v>691</v>
      </c>
      <c r="D330">
        <v>1442631.6</v>
      </c>
      <c r="E330" s="27">
        <v>166500</v>
      </c>
      <c r="F330" s="28">
        <f t="shared" si="50"/>
        <v>5987.137751351352</v>
      </c>
      <c r="G330" s="29">
        <f t="shared" si="46"/>
        <v>0.00027706086830664315</v>
      </c>
      <c r="H330" s="30">
        <f t="shared" si="51"/>
        <v>8.664454054054055</v>
      </c>
      <c r="I330" s="30">
        <f t="shared" si="52"/>
        <v>-922.8622486486482</v>
      </c>
      <c r="J330" s="30">
        <f t="shared" si="53"/>
        <v>0</v>
      </c>
      <c r="K330" s="30">
        <f t="shared" si="47"/>
        <v>0</v>
      </c>
      <c r="L330" s="36">
        <f t="shared" si="48"/>
        <v>22666.38986540455</v>
      </c>
      <c r="M330" s="37">
        <f t="shared" si="49"/>
        <v>0</v>
      </c>
      <c r="N330" s="38">
        <f t="shared" si="45"/>
        <v>22666.38986540455</v>
      </c>
      <c r="P330" s="35"/>
    </row>
    <row r="331" spans="1:16" s="14" customFormat="1" ht="14.25">
      <c r="A331" s="24" t="s">
        <v>487</v>
      </c>
      <c r="B331" s="25" t="s">
        <v>237</v>
      </c>
      <c r="C331">
        <v>1778</v>
      </c>
      <c r="D331" s="102">
        <v>3929178.48</v>
      </c>
      <c r="E331" s="27">
        <v>282100</v>
      </c>
      <c r="F331" s="28">
        <f t="shared" si="50"/>
        <v>24764.54922878412</v>
      </c>
      <c r="G331" s="29">
        <f t="shared" si="46"/>
        <v>0.0011460046181501142</v>
      </c>
      <c r="H331" s="30">
        <f t="shared" si="51"/>
        <v>13.928317901453385</v>
      </c>
      <c r="I331" s="30">
        <f t="shared" si="52"/>
        <v>6984.549228784118</v>
      </c>
      <c r="J331" s="30">
        <f t="shared" si="53"/>
        <v>6984.549228784118</v>
      </c>
      <c r="K331" s="30">
        <f t="shared" si="47"/>
        <v>0.0008322025371413616</v>
      </c>
      <c r="L331" s="36">
        <f t="shared" si="48"/>
        <v>93754.80421073138</v>
      </c>
      <c r="M331" s="37">
        <f t="shared" si="49"/>
        <v>20349.462498740497</v>
      </c>
      <c r="N331" s="38">
        <f t="shared" si="45"/>
        <v>114104.26670947188</v>
      </c>
      <c r="P331" s="35"/>
    </row>
    <row r="332" spans="1:16" s="14" customFormat="1" ht="12.75">
      <c r="A332" s="24" t="s">
        <v>485</v>
      </c>
      <c r="B332" s="25" t="s">
        <v>191</v>
      </c>
      <c r="C332">
        <v>1577</v>
      </c>
      <c r="D332">
        <v>3733967</v>
      </c>
      <c r="E332" s="27">
        <v>372200</v>
      </c>
      <c r="F332" s="28">
        <f t="shared" si="50"/>
        <v>15820.703812466416</v>
      </c>
      <c r="G332" s="29">
        <f t="shared" si="46"/>
        <v>0.0007321191055800938</v>
      </c>
      <c r="H332" s="30">
        <f t="shared" si="51"/>
        <v>10.032152068780226</v>
      </c>
      <c r="I332" s="30">
        <f t="shared" si="52"/>
        <v>50.703812466416274</v>
      </c>
      <c r="J332" s="30">
        <f t="shared" si="53"/>
        <v>50.703812466416274</v>
      </c>
      <c r="K332" s="30">
        <f t="shared" si="47"/>
        <v>6.041312043932282E-06</v>
      </c>
      <c r="L332" s="36">
        <f t="shared" si="48"/>
        <v>59894.770331201595</v>
      </c>
      <c r="M332" s="37">
        <f t="shared" si="49"/>
        <v>147.72540024148782</v>
      </c>
      <c r="N332" s="38">
        <f t="shared" si="45"/>
        <v>60042.49573144308</v>
      </c>
      <c r="P332" s="35"/>
    </row>
    <row r="333" spans="1:16" s="14" customFormat="1" ht="14.25">
      <c r="A333" s="24" t="s">
        <v>487</v>
      </c>
      <c r="B333" s="25" t="s">
        <v>238</v>
      </c>
      <c r="C333">
        <v>4066</v>
      </c>
      <c r="D333" s="102">
        <v>5831313.22</v>
      </c>
      <c r="E333" s="27">
        <v>429900</v>
      </c>
      <c r="F333" s="28">
        <f t="shared" si="50"/>
        <v>55152.6391079786</v>
      </c>
      <c r="G333" s="29">
        <f t="shared" si="46"/>
        <v>0.0025522442802005845</v>
      </c>
      <c r="H333" s="30">
        <f t="shared" si="51"/>
        <v>13.56434803442661</v>
      </c>
      <c r="I333" s="30">
        <f t="shared" si="52"/>
        <v>14492.639107978595</v>
      </c>
      <c r="J333" s="30">
        <f t="shared" si="53"/>
        <v>14492.639107978595</v>
      </c>
      <c r="K333" s="30">
        <f t="shared" si="47"/>
        <v>0.0017267844552988386</v>
      </c>
      <c r="L333" s="36">
        <f t="shared" si="48"/>
        <v>208799.47514907928</v>
      </c>
      <c r="M333" s="37">
        <f t="shared" si="49"/>
        <v>42224.259057435265</v>
      </c>
      <c r="N333" s="38">
        <f t="shared" si="45"/>
        <v>251023.73420651455</v>
      </c>
      <c r="P333" s="35"/>
    </row>
    <row r="334" spans="1:16" s="14" customFormat="1" ht="12.75">
      <c r="A334" s="24" t="s">
        <v>492</v>
      </c>
      <c r="B334" s="25" t="s">
        <v>384</v>
      </c>
      <c r="C334">
        <v>1586</v>
      </c>
      <c r="D334">
        <v>2331685.76</v>
      </c>
      <c r="E334" s="27">
        <v>171150</v>
      </c>
      <c r="F334" s="28">
        <f t="shared" si="50"/>
        <v>21607.090945720127</v>
      </c>
      <c r="G334" s="29">
        <f t="shared" si="46"/>
        <v>0.0009998900355433818</v>
      </c>
      <c r="H334" s="30">
        <f t="shared" si="51"/>
        <v>13.623638679520887</v>
      </c>
      <c r="I334" s="30">
        <f t="shared" si="52"/>
        <v>5747.090945720127</v>
      </c>
      <c r="J334" s="30">
        <f t="shared" si="53"/>
        <v>5747.090945720127</v>
      </c>
      <c r="K334" s="30">
        <f t="shared" si="47"/>
        <v>0.0006847605349390636</v>
      </c>
      <c r="L334" s="36">
        <f t="shared" si="48"/>
        <v>81801.14899183722</v>
      </c>
      <c r="M334" s="37">
        <f t="shared" si="49"/>
        <v>16744.13163197672</v>
      </c>
      <c r="N334" s="38">
        <f t="shared" si="45"/>
        <v>98545.28062381395</v>
      </c>
      <c r="P334" s="35"/>
    </row>
    <row r="335" spans="1:16" s="14" customFormat="1" ht="12.75">
      <c r="A335" s="24" t="s">
        <v>491</v>
      </c>
      <c r="B335" s="25" t="s">
        <v>360</v>
      </c>
      <c r="C335">
        <v>1930</v>
      </c>
      <c r="D335">
        <v>1986717.58</v>
      </c>
      <c r="E335" s="27">
        <v>127600</v>
      </c>
      <c r="F335" s="28">
        <f t="shared" si="50"/>
        <v>30049.88189184953</v>
      </c>
      <c r="G335" s="29">
        <f t="shared" si="46"/>
        <v>0.0013905887446115182</v>
      </c>
      <c r="H335" s="30">
        <f t="shared" si="51"/>
        <v>15.569886990595611</v>
      </c>
      <c r="I335" s="30">
        <f t="shared" si="52"/>
        <v>10749.881891849529</v>
      </c>
      <c r="J335" s="30">
        <f t="shared" si="53"/>
        <v>10749.881891849529</v>
      </c>
      <c r="K335" s="30">
        <f t="shared" si="47"/>
        <v>0.001280838417961084</v>
      </c>
      <c r="L335" s="36">
        <f t="shared" si="48"/>
        <v>113764.267110154</v>
      </c>
      <c r="M335" s="37">
        <f t="shared" si="49"/>
        <v>31319.74752537647</v>
      </c>
      <c r="N335" s="38">
        <f t="shared" si="45"/>
        <v>145084.01463553048</v>
      </c>
      <c r="P335" s="35"/>
    </row>
    <row r="336" spans="1:16" s="14" customFormat="1" ht="14.25">
      <c r="A336" s="24" t="s">
        <v>487</v>
      </c>
      <c r="B336" s="25" t="s">
        <v>239</v>
      </c>
      <c r="C336">
        <v>5076</v>
      </c>
      <c r="D336" s="102">
        <v>5343518.48</v>
      </c>
      <c r="E336" s="27">
        <v>338750</v>
      </c>
      <c r="F336" s="28">
        <f t="shared" si="50"/>
        <v>80069.9625224502</v>
      </c>
      <c r="G336" s="29">
        <f t="shared" si="46"/>
        <v>0.003705318678652957</v>
      </c>
      <c r="H336" s="30">
        <f t="shared" si="51"/>
        <v>15.774224295202954</v>
      </c>
      <c r="I336" s="30">
        <f t="shared" si="52"/>
        <v>29309.962522450194</v>
      </c>
      <c r="J336" s="30">
        <f t="shared" si="53"/>
        <v>29309.962522450194</v>
      </c>
      <c r="K336" s="30">
        <f t="shared" si="47"/>
        <v>0.00349225474339558</v>
      </c>
      <c r="L336" s="36">
        <f t="shared" si="48"/>
        <v>303132.6591128705</v>
      </c>
      <c r="M336" s="37">
        <f t="shared" si="49"/>
        <v>85394.48483405124</v>
      </c>
      <c r="N336" s="38">
        <f t="shared" si="45"/>
        <v>388527.14394692174</v>
      </c>
      <c r="P336" s="35"/>
    </row>
    <row r="337" spans="1:16" s="14" customFormat="1" ht="12.75">
      <c r="A337" s="24" t="s">
        <v>489</v>
      </c>
      <c r="B337" s="25" t="s">
        <v>322</v>
      </c>
      <c r="C337">
        <v>840</v>
      </c>
      <c r="D337">
        <v>950937.43</v>
      </c>
      <c r="E337" s="27">
        <v>77050</v>
      </c>
      <c r="F337" s="28">
        <f t="shared" si="50"/>
        <v>10367.130969500326</v>
      </c>
      <c r="G337" s="29">
        <f t="shared" si="46"/>
        <v>0.0004797494942571083</v>
      </c>
      <c r="H337" s="30">
        <f t="shared" si="51"/>
        <v>12.341822582738482</v>
      </c>
      <c r="I337" s="30">
        <f t="shared" si="52"/>
        <v>1967.130969500325</v>
      </c>
      <c r="J337" s="30">
        <f t="shared" si="53"/>
        <v>1967.130969500325</v>
      </c>
      <c r="K337" s="30">
        <f t="shared" si="47"/>
        <v>0.00023438182337681048</v>
      </c>
      <c r="L337" s="36">
        <f t="shared" si="48"/>
        <v>39248.37578480059</v>
      </c>
      <c r="M337" s="37">
        <f t="shared" si="49"/>
        <v>5731.229973867104</v>
      </c>
      <c r="N337" s="38">
        <f t="shared" si="45"/>
        <v>44979.6057586677</v>
      </c>
      <c r="P337" s="35"/>
    </row>
    <row r="338" spans="1:16" s="14" customFormat="1" ht="12.75">
      <c r="A338" s="24" t="s">
        <v>494</v>
      </c>
      <c r="B338" s="25" t="s">
        <v>456</v>
      </c>
      <c r="C338">
        <v>1970</v>
      </c>
      <c r="D338">
        <v>2933147</v>
      </c>
      <c r="E338" s="27">
        <v>198100</v>
      </c>
      <c r="F338" s="28">
        <f t="shared" si="50"/>
        <v>29168.59964664311</v>
      </c>
      <c r="G338" s="29">
        <f t="shared" si="46"/>
        <v>0.0013498065154027435</v>
      </c>
      <c r="H338" s="30">
        <f t="shared" si="51"/>
        <v>14.806395759717315</v>
      </c>
      <c r="I338" s="30">
        <f t="shared" si="52"/>
        <v>9468.59964664311</v>
      </c>
      <c r="J338" s="30">
        <f t="shared" si="53"/>
        <v>9468.59964664311</v>
      </c>
      <c r="K338" s="30">
        <f t="shared" si="47"/>
        <v>0.0011281748314749761</v>
      </c>
      <c r="L338" s="36">
        <f t="shared" si="48"/>
        <v>110427.86701700446</v>
      </c>
      <c r="M338" s="37">
        <f t="shared" si="49"/>
        <v>27586.735680935803</v>
      </c>
      <c r="N338" s="38">
        <f t="shared" si="45"/>
        <v>138014.60269794025</v>
      </c>
      <c r="P338" s="35"/>
    </row>
    <row r="339" spans="1:16" s="14" customFormat="1" ht="12.75">
      <c r="A339" s="24" t="s">
        <v>488</v>
      </c>
      <c r="B339" s="25" t="s">
        <v>297</v>
      </c>
      <c r="C339">
        <v>357</v>
      </c>
      <c r="D339">
        <v>343709.72</v>
      </c>
      <c r="E339" s="27">
        <v>19800</v>
      </c>
      <c r="F339" s="28">
        <f t="shared" si="50"/>
        <v>6197.190406060606</v>
      </c>
      <c r="G339" s="29">
        <f t="shared" si="46"/>
        <v>0.00028678126782321115</v>
      </c>
      <c r="H339" s="30">
        <f t="shared" si="51"/>
        <v>17.359076767676765</v>
      </c>
      <c r="I339" s="30">
        <f t="shared" si="52"/>
        <v>2627.190406060605</v>
      </c>
      <c r="J339" s="30">
        <f t="shared" si="53"/>
        <v>2627.190406060605</v>
      </c>
      <c r="K339" s="30">
        <f t="shared" si="47"/>
        <v>0.0003130272906470277</v>
      </c>
      <c r="L339" s="36">
        <f t="shared" si="48"/>
        <v>23461.61716125699</v>
      </c>
      <c r="M339" s="37">
        <f t="shared" si="49"/>
        <v>7654.311093528913</v>
      </c>
      <c r="N339" s="38">
        <f t="shared" si="45"/>
        <v>31115.928254785904</v>
      </c>
      <c r="P339" s="35"/>
    </row>
    <row r="340" spans="1:16" s="14" customFormat="1" ht="12.75">
      <c r="A340" s="24" t="s">
        <v>488</v>
      </c>
      <c r="B340" s="25" t="s">
        <v>298</v>
      </c>
      <c r="C340">
        <v>961</v>
      </c>
      <c r="D340">
        <v>893659</v>
      </c>
      <c r="E340" s="27">
        <v>39800</v>
      </c>
      <c r="F340" s="28">
        <f t="shared" si="50"/>
        <v>21578.047713567837</v>
      </c>
      <c r="G340" s="29">
        <f t="shared" si="46"/>
        <v>0.0009985460305358591</v>
      </c>
      <c r="H340" s="30">
        <f t="shared" si="51"/>
        <v>22.453743718592964</v>
      </c>
      <c r="I340" s="30">
        <f t="shared" si="52"/>
        <v>11968.04771356784</v>
      </c>
      <c r="J340" s="30">
        <f t="shared" si="53"/>
        <v>11968.04771356784</v>
      </c>
      <c r="K340" s="30">
        <f t="shared" si="47"/>
        <v>0.0014259817413576816</v>
      </c>
      <c r="L340" s="36">
        <f t="shared" si="48"/>
        <v>81691.19574702226</v>
      </c>
      <c r="M340" s="37">
        <f t="shared" si="49"/>
        <v>34868.86986589142</v>
      </c>
      <c r="N340" s="38">
        <f t="shared" si="45"/>
        <v>116560.06561291368</v>
      </c>
      <c r="P340" s="35"/>
    </row>
    <row r="341" spans="1:16" s="14" customFormat="1" ht="12.75">
      <c r="A341" s="24" t="s">
        <v>493</v>
      </c>
      <c r="B341" s="25" t="s">
        <v>422</v>
      </c>
      <c r="C341">
        <v>786</v>
      </c>
      <c r="D341">
        <v>1503323</v>
      </c>
      <c r="E341" s="27">
        <v>71350</v>
      </c>
      <c r="F341" s="28">
        <f t="shared" si="50"/>
        <v>16560.783153468816</v>
      </c>
      <c r="G341" s="29">
        <f t="shared" si="46"/>
        <v>0.0007663670272664876</v>
      </c>
      <c r="H341" s="30">
        <f t="shared" si="51"/>
        <v>21.069698668535388</v>
      </c>
      <c r="I341" s="30">
        <f t="shared" si="52"/>
        <v>8700.783153468814</v>
      </c>
      <c r="J341" s="30">
        <f t="shared" si="53"/>
        <v>8700.783153468814</v>
      </c>
      <c r="K341" s="30">
        <f t="shared" si="47"/>
        <v>0.0010366902112441776</v>
      </c>
      <c r="L341" s="36">
        <f t="shared" si="48"/>
        <v>62696.5977771637</v>
      </c>
      <c r="M341" s="37">
        <f t="shared" si="49"/>
        <v>25349.70471129587</v>
      </c>
      <c r="N341" s="38">
        <f t="shared" si="45"/>
        <v>88046.30248845957</v>
      </c>
      <c r="P341" s="35"/>
    </row>
    <row r="342" spans="1:16" s="14" customFormat="1" ht="12.75">
      <c r="A342" s="24" t="s">
        <v>483</v>
      </c>
      <c r="B342" s="25" t="s">
        <v>141</v>
      </c>
      <c r="C342">
        <v>1222</v>
      </c>
      <c r="D342">
        <v>2218198.08</v>
      </c>
      <c r="E342" s="27">
        <v>206900</v>
      </c>
      <c r="F342" s="28">
        <f t="shared" si="50"/>
        <v>13101.198906524893</v>
      </c>
      <c r="G342" s="29">
        <f t="shared" si="46"/>
        <v>0.000606271259431194</v>
      </c>
      <c r="H342" s="30">
        <f t="shared" si="51"/>
        <v>10.72111203479942</v>
      </c>
      <c r="I342" s="30">
        <f t="shared" si="52"/>
        <v>881.1989065248912</v>
      </c>
      <c r="J342" s="30">
        <f t="shared" si="53"/>
        <v>881.1989065248912</v>
      </c>
      <c r="K342" s="30">
        <f t="shared" si="47"/>
        <v>0.00010499402920864922</v>
      </c>
      <c r="L342" s="36">
        <f t="shared" si="48"/>
        <v>49599.13976465284</v>
      </c>
      <c r="M342" s="37">
        <f t="shared" si="49"/>
        <v>2567.370279009548</v>
      </c>
      <c r="N342" s="38">
        <f t="shared" si="45"/>
        <v>52166.51004366239</v>
      </c>
      <c r="P342" s="35"/>
    </row>
    <row r="343" spans="1:16" s="14" customFormat="1" ht="12.75">
      <c r="A343" s="24" t="s">
        <v>488</v>
      </c>
      <c r="B343" s="25" t="s">
        <v>308</v>
      </c>
      <c r="C343">
        <v>618</v>
      </c>
      <c r="D343">
        <v>145248</v>
      </c>
      <c r="E343" s="27">
        <v>9600</v>
      </c>
      <c r="F343" s="28">
        <f t="shared" si="50"/>
        <v>9350.34</v>
      </c>
      <c r="G343" s="29">
        <f t="shared" si="46"/>
        <v>0.00043269646147319944</v>
      </c>
      <c r="H343" s="30">
        <f t="shared" si="51"/>
        <v>15.13</v>
      </c>
      <c r="I343" s="30">
        <f t="shared" si="52"/>
        <v>3170.3400000000006</v>
      </c>
      <c r="J343" s="30">
        <f t="shared" si="53"/>
        <v>3170.3400000000006</v>
      </c>
      <c r="K343" s="30">
        <f t="shared" si="47"/>
        <v>0.00037774305902630684</v>
      </c>
      <c r="L343" s="36">
        <f t="shared" si="48"/>
        <v>35398.96034064865</v>
      </c>
      <c r="M343" s="37">
        <f t="shared" si="49"/>
        <v>9236.775749590899</v>
      </c>
      <c r="N343" s="38">
        <f t="shared" si="45"/>
        <v>44635.736090239545</v>
      </c>
      <c r="P343" s="35"/>
    </row>
    <row r="344" spans="1:16" s="14" customFormat="1" ht="12.75">
      <c r="A344" s="39" t="s">
        <v>480</v>
      </c>
      <c r="B344" s="25" t="s">
        <v>58</v>
      </c>
      <c r="C344">
        <v>348</v>
      </c>
      <c r="D344">
        <v>379321.02</v>
      </c>
      <c r="E344" s="27">
        <v>23500</v>
      </c>
      <c r="F344" s="28">
        <f t="shared" si="50"/>
        <v>5617.17936</v>
      </c>
      <c r="G344" s="29">
        <f t="shared" si="46"/>
        <v>0.0002599406687384941</v>
      </c>
      <c r="H344" s="30">
        <f t="shared" si="51"/>
        <v>16.14132</v>
      </c>
      <c r="I344" s="30">
        <f t="shared" si="52"/>
        <v>2137.17936</v>
      </c>
      <c r="J344" s="30">
        <f t="shared" si="53"/>
        <v>2137.17936</v>
      </c>
      <c r="K344" s="30">
        <f t="shared" si="47"/>
        <v>0.00025464293076902936</v>
      </c>
      <c r="L344" s="36">
        <f t="shared" si="48"/>
        <v>21265.7838528813</v>
      </c>
      <c r="M344" s="37">
        <f t="shared" si="49"/>
        <v>6226.665431775202</v>
      </c>
      <c r="N344" s="38">
        <f t="shared" si="45"/>
        <v>27492.449284656504</v>
      </c>
      <c r="P344" s="35"/>
    </row>
    <row r="345" spans="1:16" s="14" customFormat="1" ht="12.75">
      <c r="A345" s="24" t="s">
        <v>493</v>
      </c>
      <c r="B345" s="25" t="s">
        <v>423</v>
      </c>
      <c r="C345">
        <v>915</v>
      </c>
      <c r="D345">
        <v>1639622.8</v>
      </c>
      <c r="E345" s="27">
        <v>94950</v>
      </c>
      <c r="F345" s="28">
        <f t="shared" si="50"/>
        <v>15800.472480252765</v>
      </c>
      <c r="G345" s="29">
        <f t="shared" si="46"/>
        <v>0.0007311828801744148</v>
      </c>
      <c r="H345" s="30">
        <f t="shared" si="51"/>
        <v>17.268275934702476</v>
      </c>
      <c r="I345" s="30">
        <f t="shared" si="52"/>
        <v>6650.472480252766</v>
      </c>
      <c r="J345" s="30">
        <f t="shared" si="53"/>
        <v>6650.472480252766</v>
      </c>
      <c r="K345" s="30">
        <f t="shared" si="47"/>
        <v>0.0007923976036201005</v>
      </c>
      <c r="L345" s="36">
        <f t="shared" si="48"/>
        <v>59818.17759482307</v>
      </c>
      <c r="M345" s="37">
        <f t="shared" si="49"/>
        <v>19376.13092883425</v>
      </c>
      <c r="N345" s="38">
        <f t="shared" si="45"/>
        <v>79194.30852365732</v>
      </c>
      <c r="P345" s="35"/>
    </row>
    <row r="346" spans="1:16" s="14" customFormat="1" ht="14.25">
      <c r="A346" s="24" t="s">
        <v>487</v>
      </c>
      <c r="B346" s="25" t="s">
        <v>240</v>
      </c>
      <c r="C346">
        <v>1552</v>
      </c>
      <c r="D346" s="102">
        <v>2086502.65</v>
      </c>
      <c r="E346" s="27">
        <v>136800</v>
      </c>
      <c r="F346" s="28">
        <f t="shared" si="50"/>
        <v>23671.433573099413</v>
      </c>
      <c r="G346" s="29">
        <f t="shared" si="46"/>
        <v>0.0010954195831464962</v>
      </c>
      <c r="H346" s="30">
        <f t="shared" si="51"/>
        <v>15.25221235380117</v>
      </c>
      <c r="I346" s="30">
        <f t="shared" si="52"/>
        <v>8151.433573099415</v>
      </c>
      <c r="J346" s="30">
        <f t="shared" si="53"/>
        <v>8151.433573099415</v>
      </c>
      <c r="K346" s="30">
        <f t="shared" si="47"/>
        <v>0.0009712357202547081</v>
      </c>
      <c r="L346" s="36">
        <f t="shared" si="48"/>
        <v>89616.4351521383</v>
      </c>
      <c r="M346" s="37">
        <f t="shared" si="49"/>
        <v>23749.176414014193</v>
      </c>
      <c r="N346" s="38">
        <f t="shared" si="45"/>
        <v>113365.6115661525</v>
      </c>
      <c r="P346" s="35"/>
    </row>
    <row r="347" spans="1:16" s="14" customFormat="1" ht="12.75">
      <c r="A347" s="24" t="s">
        <v>482</v>
      </c>
      <c r="B347" s="25" t="s">
        <v>111</v>
      </c>
      <c r="C347">
        <v>1015</v>
      </c>
      <c r="D347">
        <v>1749663.67</v>
      </c>
      <c r="E347" s="27">
        <v>83400</v>
      </c>
      <c r="F347" s="28">
        <f t="shared" si="50"/>
        <v>21293.8684058753</v>
      </c>
      <c r="G347" s="29">
        <f t="shared" si="46"/>
        <v>0.0009853953450139994</v>
      </c>
      <c r="H347" s="30">
        <f t="shared" si="51"/>
        <v>20.979180695443645</v>
      </c>
      <c r="I347" s="30">
        <f t="shared" si="52"/>
        <v>11143.8684058753</v>
      </c>
      <c r="J347" s="30">
        <f t="shared" si="53"/>
        <v>11143.8684058753</v>
      </c>
      <c r="K347" s="30">
        <f t="shared" si="47"/>
        <v>0.0013277815442576976</v>
      </c>
      <c r="L347" s="36">
        <f t="shared" si="48"/>
        <v>80615.33625499938</v>
      </c>
      <c r="M347" s="37">
        <f t="shared" si="49"/>
        <v>32467.626011096963</v>
      </c>
      <c r="N347" s="38">
        <f t="shared" si="45"/>
        <v>113082.96226609634</v>
      </c>
      <c r="P347" s="35"/>
    </row>
    <row r="348" spans="1:16" s="14" customFormat="1" ht="12.75">
      <c r="A348" s="24" t="s">
        <v>490</v>
      </c>
      <c r="B348" s="25" t="s">
        <v>333</v>
      </c>
      <c r="C348">
        <v>2238</v>
      </c>
      <c r="D348">
        <v>5586510.91</v>
      </c>
      <c r="E348" s="27">
        <v>633800</v>
      </c>
      <c r="F348" s="28">
        <f t="shared" si="50"/>
        <v>19726.43013029347</v>
      </c>
      <c r="G348" s="29">
        <f t="shared" si="46"/>
        <v>0.0009128605499774648</v>
      </c>
      <c r="H348" s="30">
        <f t="shared" si="51"/>
        <v>8.814311943830862</v>
      </c>
      <c r="I348" s="30">
        <f t="shared" si="52"/>
        <v>-2653.56986970653</v>
      </c>
      <c r="J348" s="30">
        <f t="shared" si="53"/>
        <v>0</v>
      </c>
      <c r="K348" s="30">
        <f t="shared" si="47"/>
        <v>0</v>
      </c>
      <c r="L348" s="36">
        <f t="shared" si="48"/>
        <v>74681.25414100823</v>
      </c>
      <c r="M348" s="37">
        <f t="shared" si="49"/>
        <v>0</v>
      </c>
      <c r="N348" s="38">
        <f t="shared" si="45"/>
        <v>74681.25414100823</v>
      </c>
      <c r="P348" s="35"/>
    </row>
    <row r="349" spans="1:16" s="14" customFormat="1" ht="12.75">
      <c r="A349" s="24" t="s">
        <v>491</v>
      </c>
      <c r="B349" s="25" t="s">
        <v>361</v>
      </c>
      <c r="C349">
        <v>4066</v>
      </c>
      <c r="D349">
        <v>4706343.72</v>
      </c>
      <c r="E349" s="27">
        <v>249750</v>
      </c>
      <c r="F349" s="28">
        <f t="shared" si="50"/>
        <v>76620.59485693694</v>
      </c>
      <c r="G349" s="29">
        <f t="shared" si="46"/>
        <v>0.0035456956934794065</v>
      </c>
      <c r="H349" s="30">
        <f t="shared" si="51"/>
        <v>18.8442190990991</v>
      </c>
      <c r="I349" s="30">
        <f t="shared" si="52"/>
        <v>35960.594856936936</v>
      </c>
      <c r="J349" s="30">
        <f t="shared" si="53"/>
        <v>35960.594856936936</v>
      </c>
      <c r="K349" s="30">
        <f t="shared" si="47"/>
        <v>0.004284671393498815</v>
      </c>
      <c r="L349" s="36">
        <f t="shared" si="48"/>
        <v>290073.8795185649</v>
      </c>
      <c r="M349" s="37">
        <f t="shared" si="49"/>
        <v>104771.0814977</v>
      </c>
      <c r="N349" s="38">
        <f t="shared" si="45"/>
        <v>394844.9610162649</v>
      </c>
      <c r="P349" s="35"/>
    </row>
    <row r="350" spans="1:16" s="14" customFormat="1" ht="12.75">
      <c r="A350" s="24" t="s">
        <v>484</v>
      </c>
      <c r="B350" s="25" t="s">
        <v>170</v>
      </c>
      <c r="C350">
        <v>2669</v>
      </c>
      <c r="D350">
        <v>2637889.2</v>
      </c>
      <c r="E350" s="27">
        <v>205850</v>
      </c>
      <c r="F350" s="28">
        <f t="shared" si="50"/>
        <v>34202.21654019917</v>
      </c>
      <c r="G350" s="29">
        <f t="shared" si="46"/>
        <v>0.0015827422394783842</v>
      </c>
      <c r="H350" s="30">
        <f t="shared" si="51"/>
        <v>12.814618411464659</v>
      </c>
      <c r="I350" s="30">
        <f t="shared" si="52"/>
        <v>7512.216540199175</v>
      </c>
      <c r="J350" s="30">
        <f t="shared" si="53"/>
        <v>7512.216540199175</v>
      </c>
      <c r="K350" s="30">
        <f t="shared" si="47"/>
        <v>0.0008950736059737615</v>
      </c>
      <c r="L350" s="36">
        <f t="shared" si="48"/>
        <v>129484.37242589977</v>
      </c>
      <c r="M350" s="37">
        <f t="shared" si="49"/>
        <v>21886.819572723234</v>
      </c>
      <c r="N350" s="38">
        <f t="shared" si="45"/>
        <v>151371.191998623</v>
      </c>
      <c r="P350" s="35"/>
    </row>
    <row r="351" spans="1:16" s="14" customFormat="1" ht="12.75">
      <c r="A351" s="24" t="s">
        <v>493</v>
      </c>
      <c r="B351" s="40" t="s">
        <v>470</v>
      </c>
      <c r="C351">
        <v>748</v>
      </c>
      <c r="D351">
        <v>28652.4375</v>
      </c>
      <c r="E351" s="27">
        <v>1893.75</v>
      </c>
      <c r="F351" s="28">
        <f t="shared" si="50"/>
        <v>11317.24</v>
      </c>
      <c r="G351" s="29">
        <f t="shared" si="46"/>
        <v>0.0005237167527216071</v>
      </c>
      <c r="H351" s="30">
        <f t="shared" si="51"/>
        <v>15.13</v>
      </c>
      <c r="I351" s="30">
        <f t="shared" si="52"/>
        <v>3837.2400000000007</v>
      </c>
      <c r="J351" s="30">
        <f t="shared" si="53"/>
        <v>3837.2400000000007</v>
      </c>
      <c r="K351" s="30">
        <f t="shared" si="47"/>
        <v>0.00045720357306096684</v>
      </c>
      <c r="L351" s="36">
        <f t="shared" si="48"/>
        <v>42845.34358382716</v>
      </c>
      <c r="M351" s="37">
        <f t="shared" si="49"/>
        <v>11179.786829601928</v>
      </c>
      <c r="N351" s="38">
        <f t="shared" si="45"/>
        <v>54025.13041342909</v>
      </c>
      <c r="P351" s="35"/>
    </row>
    <row r="352" spans="1:16" s="14" customFormat="1" ht="12.75">
      <c r="A352" s="24" t="s">
        <v>491</v>
      </c>
      <c r="B352" s="25" t="s">
        <v>362</v>
      </c>
      <c r="C352">
        <v>83</v>
      </c>
      <c r="D352">
        <v>994990.2</v>
      </c>
      <c r="E352" s="27">
        <v>124250</v>
      </c>
      <c r="F352" s="28">
        <f t="shared" si="50"/>
        <v>664.6614615694165</v>
      </c>
      <c r="G352" s="29">
        <f t="shared" si="46"/>
        <v>3.07578828682905E-05</v>
      </c>
      <c r="H352" s="30">
        <f t="shared" si="51"/>
        <v>8.007969416498993</v>
      </c>
      <c r="I352" s="30">
        <f t="shared" si="52"/>
        <v>-165.3385384305836</v>
      </c>
      <c r="J352" s="30">
        <f t="shared" si="53"/>
        <v>0</v>
      </c>
      <c r="K352" s="30">
        <f t="shared" si="47"/>
        <v>0</v>
      </c>
      <c r="L352" s="36">
        <f t="shared" si="48"/>
        <v>2516.3068634994384</v>
      </c>
      <c r="M352" s="37">
        <f t="shared" si="49"/>
        <v>0</v>
      </c>
      <c r="N352" s="38">
        <f t="shared" si="45"/>
        <v>2516.3068634994384</v>
      </c>
      <c r="P352" s="35"/>
    </row>
    <row r="353" spans="1:16" s="14" customFormat="1" ht="12.75">
      <c r="A353" s="24" t="s">
        <v>488</v>
      </c>
      <c r="B353" s="25" t="s">
        <v>299</v>
      </c>
      <c r="C353">
        <v>1415</v>
      </c>
      <c r="D353">
        <v>1224244</v>
      </c>
      <c r="E353" s="27">
        <v>81700</v>
      </c>
      <c r="F353" s="28">
        <f t="shared" si="50"/>
        <v>21203.24675642595</v>
      </c>
      <c r="G353" s="29">
        <f t="shared" si="46"/>
        <v>0.0009812017363270856</v>
      </c>
      <c r="H353" s="30">
        <f t="shared" si="51"/>
        <v>14.984626682986535</v>
      </c>
      <c r="I353" s="30">
        <f t="shared" si="52"/>
        <v>7053.246756425948</v>
      </c>
      <c r="J353" s="30">
        <f t="shared" si="53"/>
        <v>7053.246756425948</v>
      </c>
      <c r="K353" s="30">
        <f t="shared" si="47"/>
        <v>0.0008403877835940983</v>
      </c>
      <c r="L353" s="36">
        <f t="shared" si="48"/>
        <v>80272.25651941098</v>
      </c>
      <c r="M353" s="37">
        <f t="shared" si="49"/>
        <v>20549.612532294912</v>
      </c>
      <c r="N353" s="38">
        <f t="shared" si="45"/>
        <v>100821.86905170589</v>
      </c>
      <c r="P353" s="35"/>
    </row>
    <row r="354" spans="1:16" s="14" customFormat="1" ht="12.75">
      <c r="A354" s="39" t="s">
        <v>479</v>
      </c>
      <c r="B354" s="25" t="s">
        <v>10</v>
      </c>
      <c r="C354">
        <v>5458</v>
      </c>
      <c r="D354">
        <v>9426062.8</v>
      </c>
      <c r="E354" s="27">
        <v>701700</v>
      </c>
      <c r="F354" s="28">
        <f t="shared" si="50"/>
        <v>73318.2995046316</v>
      </c>
      <c r="G354" s="29">
        <f t="shared" si="46"/>
        <v>0.00339287862867942</v>
      </c>
      <c r="H354" s="30">
        <f t="shared" si="51"/>
        <v>13.433180561493517</v>
      </c>
      <c r="I354" s="30">
        <f t="shared" si="52"/>
        <v>18738.299504631614</v>
      </c>
      <c r="J354" s="30">
        <f t="shared" si="53"/>
        <v>18738.299504631614</v>
      </c>
      <c r="K354" s="30">
        <f t="shared" si="47"/>
        <v>0.0022326509383317483</v>
      </c>
      <c r="L354" s="36">
        <f t="shared" si="48"/>
        <v>277571.8932582402</v>
      </c>
      <c r="M354" s="37">
        <f t="shared" si="49"/>
        <v>54593.97744499089</v>
      </c>
      <c r="N354" s="38">
        <f t="shared" si="45"/>
        <v>332165.8707032311</v>
      </c>
      <c r="P354" s="35"/>
    </row>
    <row r="355" spans="1:16" s="14" customFormat="1" ht="12.75">
      <c r="A355" s="39" t="s">
        <v>480</v>
      </c>
      <c r="B355" s="25" t="s">
        <v>59</v>
      </c>
      <c r="C355">
        <v>369</v>
      </c>
      <c r="D355">
        <v>795698.79</v>
      </c>
      <c r="E355" s="27">
        <v>62800</v>
      </c>
      <c r="F355" s="28">
        <f t="shared" si="50"/>
        <v>4675.363909394904</v>
      </c>
      <c r="G355" s="29">
        <f t="shared" si="46"/>
        <v>0.00021635720409040517</v>
      </c>
      <c r="H355" s="30">
        <f t="shared" si="51"/>
        <v>12.670362898089172</v>
      </c>
      <c r="I355" s="30">
        <f t="shared" si="52"/>
        <v>985.3639093949045</v>
      </c>
      <c r="J355" s="30">
        <f t="shared" si="53"/>
        <v>985.3639093949045</v>
      </c>
      <c r="K355" s="30">
        <f t="shared" si="47"/>
        <v>0.00011740519231027327</v>
      </c>
      <c r="L355" s="36">
        <f t="shared" si="48"/>
        <v>17700.21428170208</v>
      </c>
      <c r="M355" s="37">
        <f t="shared" si="49"/>
        <v>2870.8546915538823</v>
      </c>
      <c r="N355" s="38">
        <f t="shared" si="45"/>
        <v>20571.068973255962</v>
      </c>
      <c r="P355" s="35"/>
    </row>
    <row r="356" spans="1:16" s="14" customFormat="1" ht="12.75">
      <c r="A356" s="24" t="s">
        <v>487</v>
      </c>
      <c r="B356" s="25" t="s">
        <v>241</v>
      </c>
      <c r="C356">
        <v>1539</v>
      </c>
      <c r="D356">
        <v>1860243.43</v>
      </c>
      <c r="E356" s="27">
        <v>125300</v>
      </c>
      <c r="F356" s="28">
        <f t="shared" si="50"/>
        <v>22848.480756344772</v>
      </c>
      <c r="G356" s="29">
        <f t="shared" si="46"/>
        <v>0.0010573366073649594</v>
      </c>
      <c r="H356" s="30">
        <f t="shared" si="51"/>
        <v>14.846316280925778</v>
      </c>
      <c r="I356" s="30">
        <f t="shared" si="52"/>
        <v>7458.480756344773</v>
      </c>
      <c r="J356" s="30">
        <f t="shared" si="53"/>
        <v>7458.480756344773</v>
      </c>
      <c r="K356" s="30">
        <f t="shared" si="47"/>
        <v>0.0008886710373620864</v>
      </c>
      <c r="L356" s="36">
        <f t="shared" si="48"/>
        <v>86500.8613738027</v>
      </c>
      <c r="M356" s="37">
        <f t="shared" si="49"/>
        <v>21730.260533253775</v>
      </c>
      <c r="N356" s="38">
        <f t="shared" si="45"/>
        <v>108231.12190705648</v>
      </c>
      <c r="P356" s="35"/>
    </row>
    <row r="357" spans="1:16" s="14" customFormat="1" ht="12.75">
      <c r="A357" s="24" t="s">
        <v>481</v>
      </c>
      <c r="B357" s="25" t="s">
        <v>89</v>
      </c>
      <c r="C357">
        <v>67434</v>
      </c>
      <c r="D357">
        <v>165301904.06</v>
      </c>
      <c r="E357" s="27">
        <v>9687850</v>
      </c>
      <c r="F357" s="28">
        <f t="shared" si="50"/>
        <v>1150613.2525154746</v>
      </c>
      <c r="G357" s="29">
        <f t="shared" si="46"/>
        <v>0.053245794579407243</v>
      </c>
      <c r="H357" s="30">
        <f t="shared" si="51"/>
        <v>17.062805891916163</v>
      </c>
      <c r="I357" s="30">
        <f t="shared" si="52"/>
        <v>476273.25251547457</v>
      </c>
      <c r="J357" s="30">
        <f t="shared" si="53"/>
        <v>476273.25251547457</v>
      </c>
      <c r="K357" s="30">
        <f t="shared" si="47"/>
        <v>0.05674751456865952</v>
      </c>
      <c r="L357" s="36">
        <f t="shared" si="48"/>
        <v>4356046.185830679</v>
      </c>
      <c r="M357" s="37">
        <f t="shared" si="49"/>
        <v>1387620.6429006723</v>
      </c>
      <c r="N357" s="38">
        <f t="shared" si="45"/>
        <v>5743666.828731351</v>
      </c>
      <c r="P357" s="35"/>
    </row>
    <row r="358" spans="1:16" s="14" customFormat="1" ht="12.75">
      <c r="A358" s="24" t="s">
        <v>481</v>
      </c>
      <c r="B358" s="25" t="s">
        <v>90</v>
      </c>
      <c r="C358">
        <v>1527</v>
      </c>
      <c r="D358">
        <v>4151958</v>
      </c>
      <c r="E358" s="27">
        <v>259450</v>
      </c>
      <c r="F358" s="28">
        <f t="shared" si="50"/>
        <v>24436.461229523993</v>
      </c>
      <c r="G358" s="29">
        <f t="shared" si="46"/>
        <v>0.0011308220134179142</v>
      </c>
      <c r="H358" s="30">
        <f t="shared" si="51"/>
        <v>16.00292156484872</v>
      </c>
      <c r="I358" s="30">
        <f t="shared" si="52"/>
        <v>9166.461229523995</v>
      </c>
      <c r="J358" s="30">
        <f t="shared" si="53"/>
        <v>9166.461229523995</v>
      </c>
      <c r="K358" s="30">
        <f t="shared" si="47"/>
        <v>0.0010921753204029962</v>
      </c>
      <c r="L358" s="36">
        <f t="shared" si="48"/>
        <v>92512.7131130759</v>
      </c>
      <c r="M358" s="37">
        <f t="shared" si="49"/>
        <v>26706.456340465815</v>
      </c>
      <c r="N358" s="38">
        <f t="shared" si="45"/>
        <v>119219.1694535417</v>
      </c>
      <c r="P358" s="35"/>
    </row>
    <row r="359" spans="1:16" s="14" customFormat="1" ht="12.75">
      <c r="A359" s="39" t="s">
        <v>480</v>
      </c>
      <c r="B359" s="25" t="s">
        <v>60</v>
      </c>
      <c r="C359">
        <v>9082</v>
      </c>
      <c r="D359">
        <v>13378252.8</v>
      </c>
      <c r="E359" s="27">
        <v>549150</v>
      </c>
      <c r="F359" s="28">
        <f t="shared" si="50"/>
        <v>221253.37690904125</v>
      </c>
      <c r="G359" s="29">
        <f t="shared" si="46"/>
        <v>0.010238724289976433</v>
      </c>
      <c r="H359" s="30">
        <f t="shared" si="51"/>
        <v>24.361745971046165</v>
      </c>
      <c r="I359" s="30">
        <f t="shared" si="52"/>
        <v>130433.37690904127</v>
      </c>
      <c r="J359" s="30">
        <f t="shared" si="53"/>
        <v>130433.37690904127</v>
      </c>
      <c r="K359" s="30">
        <f t="shared" si="47"/>
        <v>0.015541015409310199</v>
      </c>
      <c r="L359" s="36">
        <f t="shared" si="48"/>
        <v>837631.5208257388</v>
      </c>
      <c r="M359" s="37">
        <f t="shared" si="49"/>
        <v>380017.2387727126</v>
      </c>
      <c r="N359" s="38">
        <f t="shared" si="45"/>
        <v>1217648.7595984514</v>
      </c>
      <c r="P359" s="35"/>
    </row>
    <row r="360" spans="1:16" s="14" customFormat="1" ht="12.75">
      <c r="A360" s="24" t="s">
        <v>493</v>
      </c>
      <c r="B360" s="25" t="s">
        <v>424</v>
      </c>
      <c r="C360">
        <v>827</v>
      </c>
      <c r="D360">
        <v>1046478.45</v>
      </c>
      <c r="E360" s="27">
        <v>60600</v>
      </c>
      <c r="F360" s="28">
        <f t="shared" si="50"/>
        <v>14281.149804455445</v>
      </c>
      <c r="G360" s="29">
        <f t="shared" si="46"/>
        <v>0.0006608746832902915</v>
      </c>
      <c r="H360" s="30">
        <f t="shared" si="51"/>
        <v>17.268621287128713</v>
      </c>
      <c r="I360" s="30">
        <f t="shared" si="52"/>
        <v>6011.1498044554455</v>
      </c>
      <c r="J360" s="30">
        <f t="shared" si="53"/>
        <v>6011.1498044554455</v>
      </c>
      <c r="K360" s="30">
        <f t="shared" si="47"/>
        <v>0.0007162229020863332</v>
      </c>
      <c r="L360" s="36">
        <f t="shared" si="48"/>
        <v>54066.253798982754</v>
      </c>
      <c r="M360" s="37">
        <f t="shared" si="49"/>
        <v>17513.46629729055</v>
      </c>
      <c r="N360" s="38">
        <f t="shared" si="45"/>
        <v>71579.7200962733</v>
      </c>
      <c r="P360" s="35"/>
    </row>
    <row r="361" spans="1:16" s="14" customFormat="1" ht="12.75">
      <c r="A361" s="24" t="s">
        <v>492</v>
      </c>
      <c r="B361" s="25" t="s">
        <v>385</v>
      </c>
      <c r="C361">
        <v>738</v>
      </c>
      <c r="D361">
        <v>776218.56</v>
      </c>
      <c r="E361" s="27">
        <v>54300</v>
      </c>
      <c r="F361" s="28">
        <f t="shared" si="50"/>
        <v>10549.710815469614</v>
      </c>
      <c r="G361" s="29">
        <f t="shared" si="46"/>
        <v>0.0004881985617014187</v>
      </c>
      <c r="H361" s="30">
        <f t="shared" si="51"/>
        <v>14.295001104972377</v>
      </c>
      <c r="I361" s="30">
        <f t="shared" si="52"/>
        <v>3169.710815469614</v>
      </c>
      <c r="J361" s="30">
        <f t="shared" si="53"/>
        <v>3169.710815469614</v>
      </c>
      <c r="K361" s="30">
        <f t="shared" si="47"/>
        <v>0.0003776680922753589</v>
      </c>
      <c r="L361" s="36">
        <f t="shared" si="48"/>
        <v>39939.59521922422</v>
      </c>
      <c r="M361" s="37">
        <f t="shared" si="49"/>
        <v>9234.94262241454</v>
      </c>
      <c r="N361" s="38">
        <f t="shared" si="45"/>
        <v>49174.53784163876</v>
      </c>
      <c r="P361" s="35"/>
    </row>
    <row r="362" spans="1:16" s="14" customFormat="1" ht="12.75">
      <c r="A362" s="24" t="s">
        <v>484</v>
      </c>
      <c r="B362" s="25" t="s">
        <v>171</v>
      </c>
      <c r="C362">
        <v>1720</v>
      </c>
      <c r="D362">
        <v>1542003.84</v>
      </c>
      <c r="E362" s="27">
        <v>88500</v>
      </c>
      <c r="F362" s="28">
        <f t="shared" si="50"/>
        <v>29968.88818983051</v>
      </c>
      <c r="G362" s="29">
        <f t="shared" si="46"/>
        <v>0.0013868406789513128</v>
      </c>
      <c r="H362" s="30">
        <f t="shared" si="51"/>
        <v>17.42377220338983</v>
      </c>
      <c r="I362" s="30">
        <f t="shared" si="52"/>
        <v>12768.888189830508</v>
      </c>
      <c r="J362" s="30">
        <f t="shared" si="53"/>
        <v>12768.888189830508</v>
      </c>
      <c r="K362" s="30">
        <f t="shared" si="47"/>
        <v>0.0015214011384240987</v>
      </c>
      <c r="L362" s="36">
        <f t="shared" si="48"/>
        <v>113457.63731427347</v>
      </c>
      <c r="M362" s="37">
        <f t="shared" si="49"/>
        <v>37202.11610775628</v>
      </c>
      <c r="N362" s="38">
        <f t="shared" si="45"/>
        <v>150659.75342202975</v>
      </c>
      <c r="P362" s="35"/>
    </row>
    <row r="363" spans="1:16" s="14" customFormat="1" ht="12.75">
      <c r="A363" s="24" t="s">
        <v>482</v>
      </c>
      <c r="B363" s="25" t="s">
        <v>472</v>
      </c>
      <c r="C363">
        <v>1130</v>
      </c>
      <c r="D363">
        <v>6383952.45</v>
      </c>
      <c r="E363" s="27">
        <v>521050</v>
      </c>
      <c r="F363" s="28">
        <f t="shared" si="50"/>
        <v>13844.863772190769</v>
      </c>
      <c r="G363" s="29">
        <f t="shared" si="46"/>
        <v>0.0006406851049058577</v>
      </c>
      <c r="H363" s="30">
        <f t="shared" si="51"/>
        <v>12.252091833797142</v>
      </c>
      <c r="I363" s="30">
        <f t="shared" si="52"/>
        <v>2544.86377219077</v>
      </c>
      <c r="J363" s="30">
        <f t="shared" si="53"/>
        <v>2544.86377219077</v>
      </c>
      <c r="K363" s="30">
        <f t="shared" si="47"/>
        <v>0.00030321814887758654</v>
      </c>
      <c r="L363" s="36">
        <f t="shared" si="48"/>
        <v>52414.541459825436</v>
      </c>
      <c r="M363" s="37">
        <f t="shared" si="49"/>
        <v>7414.452701282549</v>
      </c>
      <c r="N363" s="38">
        <f t="shared" si="45"/>
        <v>59828.994161107985</v>
      </c>
      <c r="P363" s="35"/>
    </row>
    <row r="364" spans="1:16" s="14" customFormat="1" ht="12.75">
      <c r="A364" s="24" t="s">
        <v>482</v>
      </c>
      <c r="B364" s="25" t="s">
        <v>473</v>
      </c>
      <c r="C364">
        <v>182</v>
      </c>
      <c r="D364">
        <v>1169049.62</v>
      </c>
      <c r="E364" s="27">
        <v>201250</v>
      </c>
      <c r="F364" s="28">
        <f t="shared" si="50"/>
        <v>1057.2274824347828</v>
      </c>
      <c r="G364" s="29">
        <f t="shared" si="46"/>
        <v>4.892427340842682E-05</v>
      </c>
      <c r="H364" s="30">
        <f t="shared" si="51"/>
        <v>5.808942211180125</v>
      </c>
      <c r="I364" s="30">
        <f t="shared" si="52"/>
        <v>-762.7725175652173</v>
      </c>
      <c r="J364" s="30">
        <f t="shared" si="53"/>
        <v>0</v>
      </c>
      <c r="K364" s="30">
        <f t="shared" si="47"/>
        <v>0</v>
      </c>
      <c r="L364" s="36">
        <f t="shared" si="48"/>
        <v>4002.5019113478966</v>
      </c>
      <c r="M364" s="37">
        <f t="shared" si="49"/>
        <v>0</v>
      </c>
      <c r="N364" s="38">
        <f t="shared" si="45"/>
        <v>4002.5019113478966</v>
      </c>
      <c r="P364" s="35"/>
    </row>
    <row r="365" spans="1:16" s="14" customFormat="1" ht="12.75">
      <c r="A365" s="24" t="s">
        <v>481</v>
      </c>
      <c r="B365" s="25" t="s">
        <v>91</v>
      </c>
      <c r="C365">
        <v>4606</v>
      </c>
      <c r="D365">
        <v>12357813.4</v>
      </c>
      <c r="E365" s="27">
        <v>1150200</v>
      </c>
      <c r="F365" s="28">
        <f t="shared" si="50"/>
        <v>49487.122692053556</v>
      </c>
      <c r="G365" s="29">
        <f t="shared" si="46"/>
        <v>0.002290066765202297</v>
      </c>
      <c r="H365" s="30">
        <f t="shared" si="51"/>
        <v>10.744056164145366</v>
      </c>
      <c r="I365" s="30">
        <f t="shared" si="52"/>
        <v>3427.122692053557</v>
      </c>
      <c r="J365" s="30">
        <f t="shared" si="53"/>
        <v>3427.122692053557</v>
      </c>
      <c r="K365" s="30">
        <f t="shared" si="47"/>
        <v>0.00040833847768844415</v>
      </c>
      <c r="L365" s="36">
        <f t="shared" si="48"/>
        <v>187350.69457889418</v>
      </c>
      <c r="M365" s="37">
        <f t="shared" si="49"/>
        <v>9984.911325861884</v>
      </c>
      <c r="N365" s="38">
        <f t="shared" si="45"/>
        <v>197335.60590475606</v>
      </c>
      <c r="P365" s="35"/>
    </row>
    <row r="366" spans="1:16" s="14" customFormat="1" ht="12.75">
      <c r="A366" s="24" t="s">
        <v>484</v>
      </c>
      <c r="B366" s="25" t="s">
        <v>172</v>
      </c>
      <c r="C366">
        <v>2636</v>
      </c>
      <c r="D366">
        <v>4544652</v>
      </c>
      <c r="E366" s="27">
        <v>274950</v>
      </c>
      <c r="F366" s="28">
        <f t="shared" si="50"/>
        <v>43570.47707583197</v>
      </c>
      <c r="G366" s="29">
        <f t="shared" si="46"/>
        <v>0.0020162679919031442</v>
      </c>
      <c r="H366" s="30">
        <f t="shared" si="51"/>
        <v>16.529012547735952</v>
      </c>
      <c r="I366" s="30">
        <f t="shared" si="52"/>
        <v>17210.477075831972</v>
      </c>
      <c r="J366" s="30">
        <f t="shared" si="53"/>
        <v>17210.477075831972</v>
      </c>
      <c r="K366" s="30">
        <f t="shared" si="47"/>
        <v>0.0020506123185295255</v>
      </c>
      <c r="L366" s="36">
        <f t="shared" si="48"/>
        <v>164951.17717970864</v>
      </c>
      <c r="M366" s="37">
        <f t="shared" si="49"/>
        <v>50142.67154088672</v>
      </c>
      <c r="N366" s="38">
        <f t="shared" si="45"/>
        <v>215093.84872059536</v>
      </c>
      <c r="P366" s="35"/>
    </row>
    <row r="367" spans="1:16" s="14" customFormat="1" ht="12.75">
      <c r="A367" s="39" t="s">
        <v>480</v>
      </c>
      <c r="B367" s="25" t="s">
        <v>61</v>
      </c>
      <c r="C367">
        <v>146</v>
      </c>
      <c r="D367">
        <v>205178.41</v>
      </c>
      <c r="E367" s="27">
        <v>16250</v>
      </c>
      <c r="F367" s="28">
        <f t="shared" si="50"/>
        <v>1843.449099076923</v>
      </c>
      <c r="G367" s="29">
        <f t="shared" si="46"/>
        <v>8.530747567217256E-05</v>
      </c>
      <c r="H367" s="30">
        <f t="shared" si="51"/>
        <v>12.626363692307693</v>
      </c>
      <c r="I367" s="30">
        <f t="shared" si="52"/>
        <v>383.44909907692323</v>
      </c>
      <c r="J367" s="30">
        <f t="shared" si="53"/>
        <v>383.44909907692323</v>
      </c>
      <c r="K367" s="30">
        <f t="shared" si="47"/>
        <v>4.568760311707841E-05</v>
      </c>
      <c r="L367" s="36">
        <f t="shared" si="48"/>
        <v>6979.016971385904</v>
      </c>
      <c r="M367" s="37">
        <f t="shared" si="49"/>
        <v>1117.1777599740728</v>
      </c>
      <c r="N367" s="38">
        <f t="shared" si="45"/>
        <v>8096.194731359977</v>
      </c>
      <c r="P367" s="35"/>
    </row>
    <row r="368" spans="1:16" s="14" customFormat="1" ht="12.75">
      <c r="A368" s="24" t="s">
        <v>490</v>
      </c>
      <c r="B368" s="25" t="s">
        <v>334</v>
      </c>
      <c r="C368">
        <v>3423</v>
      </c>
      <c r="D368">
        <v>4906896.17</v>
      </c>
      <c r="E368" s="27">
        <v>278000</v>
      </c>
      <c r="F368" s="28">
        <f t="shared" si="50"/>
        <v>60418.36543133094</v>
      </c>
      <c r="G368" s="29">
        <f t="shared" si="46"/>
        <v>0.0027959211034177976</v>
      </c>
      <c r="H368" s="30">
        <f t="shared" si="51"/>
        <v>17.650705647482013</v>
      </c>
      <c r="I368" s="30">
        <f t="shared" si="52"/>
        <v>26188.36543133093</v>
      </c>
      <c r="J368" s="30">
        <f t="shared" si="53"/>
        <v>26188.36543133093</v>
      </c>
      <c r="K368" s="30">
        <f t="shared" si="47"/>
        <v>0.0031203193565768122</v>
      </c>
      <c r="L368" s="36">
        <f t="shared" si="48"/>
        <v>228734.7114383542</v>
      </c>
      <c r="M368" s="37">
        <f t="shared" si="49"/>
        <v>76299.72139819138</v>
      </c>
      <c r="N368" s="38">
        <f t="shared" si="45"/>
        <v>305034.4328365456</v>
      </c>
      <c r="P368" s="35"/>
    </row>
    <row r="369" spans="1:16" s="14" customFormat="1" ht="12.75">
      <c r="A369" s="24" t="s">
        <v>491</v>
      </c>
      <c r="B369" s="25" t="s">
        <v>363</v>
      </c>
      <c r="C369">
        <v>463</v>
      </c>
      <c r="D369">
        <v>598664.57</v>
      </c>
      <c r="E369" s="27">
        <v>34800</v>
      </c>
      <c r="F369" s="28">
        <f t="shared" si="50"/>
        <v>7964.991261781608</v>
      </c>
      <c r="G369" s="29">
        <f t="shared" si="46"/>
        <v>0.00036858804435323803</v>
      </c>
      <c r="H369" s="30">
        <f t="shared" si="51"/>
        <v>17.20300488505747</v>
      </c>
      <c r="I369" s="30">
        <f t="shared" si="52"/>
        <v>3334.991261781609</v>
      </c>
      <c r="J369" s="30">
        <f t="shared" si="53"/>
        <v>3334.991261781609</v>
      </c>
      <c r="K369" s="30">
        <f t="shared" si="47"/>
        <v>0.000397361103557154</v>
      </c>
      <c r="L369" s="36">
        <f t="shared" si="48"/>
        <v>30154.24142752244</v>
      </c>
      <c r="M369" s="37">
        <f t="shared" si="49"/>
        <v>9716.486689731042</v>
      </c>
      <c r="N369" s="38">
        <f t="shared" si="45"/>
        <v>39870.728117253486</v>
      </c>
      <c r="P369" s="35"/>
    </row>
    <row r="370" spans="1:16" s="14" customFormat="1" ht="12.75">
      <c r="A370" s="24" t="s">
        <v>493</v>
      </c>
      <c r="B370" s="25" t="s">
        <v>425</v>
      </c>
      <c r="C370">
        <v>533</v>
      </c>
      <c r="D370">
        <v>639474.11</v>
      </c>
      <c r="E370" s="27">
        <v>49850</v>
      </c>
      <c r="F370" s="28">
        <f t="shared" si="50"/>
        <v>6837.305930391173</v>
      </c>
      <c r="G370" s="29">
        <f t="shared" si="46"/>
        <v>0.00031640326256478186</v>
      </c>
      <c r="H370" s="30">
        <f t="shared" si="51"/>
        <v>12.827966098294885</v>
      </c>
      <c r="I370" s="30">
        <f t="shared" si="52"/>
        <v>1507.3059303911737</v>
      </c>
      <c r="J370" s="30">
        <f t="shared" si="53"/>
        <v>1507.3059303911737</v>
      </c>
      <c r="K370" s="30">
        <f t="shared" si="47"/>
        <v>0.00017959409812021908</v>
      </c>
      <c r="L370" s="36">
        <f t="shared" si="48"/>
        <v>25884.996852178523</v>
      </c>
      <c r="M370" s="37">
        <f t="shared" si="49"/>
        <v>4391.531149672192</v>
      </c>
      <c r="N370" s="38">
        <f t="shared" si="45"/>
        <v>30276.528001850715</v>
      </c>
      <c r="P370" s="35"/>
    </row>
    <row r="371" spans="1:16" s="14" customFormat="1" ht="12.75">
      <c r="A371" s="24" t="s">
        <v>485</v>
      </c>
      <c r="B371" s="25" t="s">
        <v>192</v>
      </c>
      <c r="C371">
        <v>7205</v>
      </c>
      <c r="D371">
        <v>16941685.18</v>
      </c>
      <c r="E371" s="27">
        <v>789050</v>
      </c>
      <c r="F371" s="28">
        <f t="shared" si="50"/>
        <v>154698.48770280718</v>
      </c>
      <c r="G371" s="29">
        <f t="shared" si="46"/>
        <v>0.007158829328586973</v>
      </c>
      <c r="H371" s="30">
        <f t="shared" si="51"/>
        <v>21.470990659654014</v>
      </c>
      <c r="I371" s="30">
        <f t="shared" si="52"/>
        <v>82648.48770280716</v>
      </c>
      <c r="J371" s="30">
        <f t="shared" si="53"/>
        <v>82648.48770280716</v>
      </c>
      <c r="K371" s="30">
        <f t="shared" si="47"/>
        <v>0.009847490353954616</v>
      </c>
      <c r="L371" s="36">
        <f t="shared" si="48"/>
        <v>585664.8668337187</v>
      </c>
      <c r="M371" s="37">
        <f t="shared" si="49"/>
        <v>240796.11238972814</v>
      </c>
      <c r="N371" s="38">
        <f t="shared" si="45"/>
        <v>826460.9792234469</v>
      </c>
      <c r="P371" s="35"/>
    </row>
    <row r="372" spans="1:16" s="14" customFormat="1" ht="12.75">
      <c r="A372" s="24" t="s">
        <v>485</v>
      </c>
      <c r="B372" s="25" t="s">
        <v>193</v>
      </c>
      <c r="C372">
        <v>3373</v>
      </c>
      <c r="D372">
        <v>13787260.76275</v>
      </c>
      <c r="E372" s="27">
        <v>989550</v>
      </c>
      <c r="F372" s="28">
        <f t="shared" si="50"/>
        <v>46995.53388182078</v>
      </c>
      <c r="G372" s="29">
        <f t="shared" si="46"/>
        <v>0.0021747659674094958</v>
      </c>
      <c r="H372" s="30">
        <f t="shared" si="51"/>
        <v>13.932859140771058</v>
      </c>
      <c r="I372" s="30">
        <f t="shared" si="52"/>
        <v>13265.533881820777</v>
      </c>
      <c r="J372" s="30">
        <f t="shared" si="53"/>
        <v>13265.533881820777</v>
      </c>
      <c r="K372" s="30">
        <f t="shared" si="47"/>
        <v>0.0015805760101869509</v>
      </c>
      <c r="L372" s="36">
        <f t="shared" si="48"/>
        <v>177917.9195697893</v>
      </c>
      <c r="M372" s="37">
        <f t="shared" si="49"/>
        <v>38649.091789832804</v>
      </c>
      <c r="N372" s="38">
        <f t="shared" si="45"/>
        <v>216567.0113596221</v>
      </c>
      <c r="P372" s="35"/>
    </row>
    <row r="373" spans="1:16" s="14" customFormat="1" ht="12.75">
      <c r="A373" s="24" t="s">
        <v>484</v>
      </c>
      <c r="B373" s="25" t="s">
        <v>173</v>
      </c>
      <c r="C373">
        <v>1026</v>
      </c>
      <c r="D373">
        <v>2641411.15</v>
      </c>
      <c r="E373" s="27">
        <v>328500</v>
      </c>
      <c r="F373" s="28">
        <f t="shared" si="50"/>
        <v>8249.886879452055</v>
      </c>
      <c r="G373" s="29">
        <f t="shared" si="46"/>
        <v>0.00038177187784541305</v>
      </c>
      <c r="H373" s="30">
        <f t="shared" si="51"/>
        <v>8.040825418569254</v>
      </c>
      <c r="I373" s="30">
        <f t="shared" si="52"/>
        <v>-2010.1131205479455</v>
      </c>
      <c r="J373" s="30">
        <f t="shared" si="53"/>
        <v>0</v>
      </c>
      <c r="K373" s="30">
        <f t="shared" si="47"/>
        <v>0</v>
      </c>
      <c r="L373" s="36">
        <f t="shared" si="48"/>
        <v>31232.8127598099</v>
      </c>
      <c r="M373" s="37">
        <f t="shared" si="49"/>
        <v>0</v>
      </c>
      <c r="N373" s="38">
        <f t="shared" si="45"/>
        <v>31232.8127598099</v>
      </c>
      <c r="P373" s="35"/>
    </row>
    <row r="374" spans="1:16" s="14" customFormat="1" ht="12.75">
      <c r="A374" s="24" t="s">
        <v>493</v>
      </c>
      <c r="B374" s="25" t="s">
        <v>426</v>
      </c>
      <c r="C374">
        <v>293</v>
      </c>
      <c r="D374">
        <v>640200.92</v>
      </c>
      <c r="E374" s="27">
        <v>75000</v>
      </c>
      <c r="F374" s="28">
        <f t="shared" si="50"/>
        <v>2501.0515941333333</v>
      </c>
      <c r="G374" s="29">
        <f t="shared" si="46"/>
        <v>0.0001157386977097515</v>
      </c>
      <c r="H374" s="30">
        <f t="shared" si="51"/>
        <v>8.536012266666667</v>
      </c>
      <c r="I374" s="30">
        <f t="shared" si="52"/>
        <v>-428.9484058666666</v>
      </c>
      <c r="J374" s="30">
        <f t="shared" si="53"/>
        <v>0</v>
      </c>
      <c r="K374" s="30">
        <f t="shared" si="47"/>
        <v>0</v>
      </c>
      <c r="L374" s="36">
        <f t="shared" si="48"/>
        <v>9468.599664893676</v>
      </c>
      <c r="M374" s="37">
        <f t="shared" si="49"/>
        <v>0</v>
      </c>
      <c r="N374" s="38">
        <f t="shared" si="45"/>
        <v>9468.599664893676</v>
      </c>
      <c r="P374" s="35"/>
    </row>
    <row r="375" spans="1:16" s="14" customFormat="1" ht="12.75">
      <c r="A375" s="24" t="s">
        <v>487</v>
      </c>
      <c r="B375" s="25" t="s">
        <v>242</v>
      </c>
      <c r="C375">
        <v>353</v>
      </c>
      <c r="D375">
        <v>1431231.5</v>
      </c>
      <c r="E375" s="27">
        <v>165850</v>
      </c>
      <c r="F375" s="28">
        <f t="shared" si="50"/>
        <v>3046.275064817606</v>
      </c>
      <c r="G375" s="29">
        <f t="shared" si="46"/>
        <v>0.000140969466481499</v>
      </c>
      <c r="H375" s="30">
        <f t="shared" si="51"/>
        <v>8.629674404582454</v>
      </c>
      <c r="I375" s="30">
        <f t="shared" si="52"/>
        <v>-483.72493518239366</v>
      </c>
      <c r="J375" s="30">
        <f t="shared" si="53"/>
        <v>0</v>
      </c>
      <c r="K375" s="30">
        <f t="shared" si="47"/>
        <v>0</v>
      </c>
      <c r="L375" s="36">
        <f t="shared" si="48"/>
        <v>11532.732521617965</v>
      </c>
      <c r="M375" s="37">
        <f t="shared" si="49"/>
        <v>0</v>
      </c>
      <c r="N375" s="38">
        <f t="shared" si="45"/>
        <v>11532.732521617965</v>
      </c>
      <c r="P375" s="35"/>
    </row>
    <row r="376" spans="1:16" s="14" customFormat="1" ht="12.75">
      <c r="A376" s="24" t="s">
        <v>487</v>
      </c>
      <c r="B376" s="25" t="s">
        <v>243</v>
      </c>
      <c r="C376">
        <v>5722</v>
      </c>
      <c r="D376">
        <v>12875285.93</v>
      </c>
      <c r="E376" s="27">
        <v>505650</v>
      </c>
      <c r="F376" s="28">
        <f t="shared" si="50"/>
        <v>145698.38048345692</v>
      </c>
      <c r="G376" s="29">
        <f t="shared" si="46"/>
        <v>0.006742340244051838</v>
      </c>
      <c r="H376" s="30">
        <f t="shared" si="51"/>
        <v>25.462841748244834</v>
      </c>
      <c r="I376" s="30">
        <f t="shared" si="52"/>
        <v>88478.38048345695</v>
      </c>
      <c r="J376" s="30">
        <f t="shared" si="53"/>
        <v>88478.38048345695</v>
      </c>
      <c r="K376" s="30">
        <f t="shared" si="47"/>
        <v>0.010542116650426928</v>
      </c>
      <c r="L376" s="36">
        <f t="shared" si="48"/>
        <v>551591.8343536842</v>
      </c>
      <c r="M376" s="37">
        <f t="shared" si="49"/>
        <v>257781.48691076404</v>
      </c>
      <c r="N376" s="38">
        <f t="shared" si="45"/>
        <v>809373.3212644482</v>
      </c>
      <c r="P376" s="35"/>
    </row>
    <row r="377" spans="1:16" s="14" customFormat="1" ht="12.75">
      <c r="A377" s="39" t="s">
        <v>479</v>
      </c>
      <c r="B377" s="25" t="s">
        <v>11</v>
      </c>
      <c r="C377">
        <v>4896</v>
      </c>
      <c r="D377">
        <v>5167206.05</v>
      </c>
      <c r="E377" s="27">
        <v>296700</v>
      </c>
      <c r="F377" s="28">
        <f t="shared" si="50"/>
        <v>85266.73684125379</v>
      </c>
      <c r="G377" s="29">
        <f t="shared" si="46"/>
        <v>0.00394580467796647</v>
      </c>
      <c r="H377" s="30">
        <f t="shared" si="51"/>
        <v>17.415591675092685</v>
      </c>
      <c r="I377" s="30">
        <f t="shared" si="52"/>
        <v>36306.73684125378</v>
      </c>
      <c r="J377" s="30">
        <f t="shared" si="53"/>
        <v>36306.73684125378</v>
      </c>
      <c r="K377" s="30">
        <f t="shared" si="47"/>
        <v>0.0043259138886297096</v>
      </c>
      <c r="L377" s="36">
        <f t="shared" si="48"/>
        <v>322806.8536352761</v>
      </c>
      <c r="M377" s="37">
        <f t="shared" si="49"/>
        <v>105779.56509461802</v>
      </c>
      <c r="N377" s="38">
        <f t="shared" si="45"/>
        <v>428586.4187298941</v>
      </c>
      <c r="P377" s="35"/>
    </row>
    <row r="378" spans="1:16" s="14" customFormat="1" ht="12.75">
      <c r="A378" s="24" t="s">
        <v>494</v>
      </c>
      <c r="B378" s="25" t="s">
        <v>457</v>
      </c>
      <c r="C378">
        <v>19419</v>
      </c>
      <c r="D378">
        <v>40927387</v>
      </c>
      <c r="E378" s="27">
        <v>2379700</v>
      </c>
      <c r="F378" s="28">
        <f t="shared" si="50"/>
        <v>333978.6225797369</v>
      </c>
      <c r="G378" s="29">
        <f t="shared" si="46"/>
        <v>0.01545519929734591</v>
      </c>
      <c r="H378" s="30">
        <f t="shared" si="51"/>
        <v>17.198548976761778</v>
      </c>
      <c r="I378" s="30">
        <f t="shared" si="52"/>
        <v>139788.62257973696</v>
      </c>
      <c r="J378" s="30">
        <f t="shared" si="53"/>
        <v>139788.62257973696</v>
      </c>
      <c r="K378" s="30">
        <f t="shared" si="47"/>
        <v>0.016655684220097434</v>
      </c>
      <c r="L378" s="36">
        <f t="shared" si="48"/>
        <v>1264392.0986108067</v>
      </c>
      <c r="M378" s="37">
        <f t="shared" si="49"/>
        <v>407273.7179965647</v>
      </c>
      <c r="N378" s="38">
        <f t="shared" si="45"/>
        <v>1671665.8166073714</v>
      </c>
      <c r="P378" s="35"/>
    </row>
    <row r="379" spans="1:16" s="14" customFormat="1" ht="12.75">
      <c r="A379" s="39" t="s">
        <v>480</v>
      </c>
      <c r="B379" s="25" t="s">
        <v>500</v>
      </c>
      <c r="C379">
        <v>699</v>
      </c>
      <c r="D379">
        <v>882267.56</v>
      </c>
      <c r="E379" s="27">
        <v>63750</v>
      </c>
      <c r="F379" s="28">
        <f t="shared" si="50"/>
        <v>9673.804304941177</v>
      </c>
      <c r="G379" s="29">
        <f t="shared" si="46"/>
        <v>0.0004476651000639817</v>
      </c>
      <c r="H379" s="30">
        <f t="shared" si="51"/>
        <v>13.839491137254903</v>
      </c>
      <c r="I379" s="30">
        <f t="shared" si="52"/>
        <v>2683.804304941177</v>
      </c>
      <c r="J379" s="30">
        <f t="shared" si="53"/>
        <v>2683.804304941177</v>
      </c>
      <c r="K379" s="30">
        <f t="shared" si="47"/>
        <v>0.0003197727839841945</v>
      </c>
      <c r="L379" s="36">
        <f t="shared" si="48"/>
        <v>36623.546837206864</v>
      </c>
      <c r="M379" s="37">
        <f t="shared" si="49"/>
        <v>7819.255512193745</v>
      </c>
      <c r="N379" s="38">
        <f t="shared" si="45"/>
        <v>44442.80234940061</v>
      </c>
      <c r="P379" s="35"/>
    </row>
    <row r="380" spans="1:16" s="14" customFormat="1" ht="12.75">
      <c r="A380" s="24" t="s">
        <v>491</v>
      </c>
      <c r="B380" s="25" t="s">
        <v>501</v>
      </c>
      <c r="C380">
        <v>1990</v>
      </c>
      <c r="D380">
        <v>2603505.33</v>
      </c>
      <c r="E380" s="27">
        <v>168100</v>
      </c>
      <c r="F380" s="28">
        <f t="shared" si="50"/>
        <v>30820.79480487805</v>
      </c>
      <c r="G380" s="29">
        <f t="shared" si="46"/>
        <v>0.0014262635210978744</v>
      </c>
      <c r="H380" s="30">
        <f t="shared" si="51"/>
        <v>15.487836585365853</v>
      </c>
      <c r="I380" s="30">
        <f t="shared" si="52"/>
        <v>10920.794804878047</v>
      </c>
      <c r="J380" s="30">
        <f t="shared" si="53"/>
        <v>10920.794804878047</v>
      </c>
      <c r="K380" s="30">
        <f t="shared" si="47"/>
        <v>0.0013012025324076384</v>
      </c>
      <c r="L380" s="36">
        <f t="shared" si="48"/>
        <v>116682.82575448035</v>
      </c>
      <c r="M380" s="37">
        <f t="shared" si="49"/>
        <v>31817.701766988965</v>
      </c>
      <c r="N380" s="38">
        <f t="shared" si="45"/>
        <v>148500.5275214693</v>
      </c>
      <c r="P380" s="35"/>
    </row>
    <row r="381" spans="1:16" s="14" customFormat="1" ht="12.75">
      <c r="A381" s="39" t="s">
        <v>480</v>
      </c>
      <c r="B381" s="25" t="s">
        <v>502</v>
      </c>
      <c r="C381">
        <v>483</v>
      </c>
      <c r="D381">
        <v>366308.5705</v>
      </c>
      <c r="E381" s="27">
        <v>27800</v>
      </c>
      <c r="F381" s="28">
        <f t="shared" si="50"/>
        <v>6364.281998255396</v>
      </c>
      <c r="G381" s="29">
        <f t="shared" si="46"/>
        <v>0.00029451360062443635</v>
      </c>
      <c r="H381" s="30">
        <f t="shared" si="51"/>
        <v>13.17656728417266</v>
      </c>
      <c r="I381" s="30">
        <f t="shared" si="52"/>
        <v>1534.2819982553951</v>
      </c>
      <c r="J381" s="30">
        <f t="shared" si="53"/>
        <v>1534.2819982553951</v>
      </c>
      <c r="K381" s="30">
        <f t="shared" si="47"/>
        <v>0.00018280827148822764</v>
      </c>
      <c r="L381" s="36">
        <f t="shared" si="48"/>
        <v>24094.200430459947</v>
      </c>
      <c r="M381" s="37">
        <f t="shared" si="49"/>
        <v>4470.125839663663</v>
      </c>
      <c r="N381" s="38">
        <f t="shared" si="45"/>
        <v>28564.32627012361</v>
      </c>
      <c r="P381" s="35"/>
    </row>
    <row r="382" spans="1:16" s="14" customFormat="1" ht="12.75">
      <c r="A382" s="24" t="s">
        <v>485</v>
      </c>
      <c r="B382" s="25" t="s">
        <v>503</v>
      </c>
      <c r="C382">
        <v>2608</v>
      </c>
      <c r="D382">
        <v>7512951.12</v>
      </c>
      <c r="E382" s="27">
        <v>854100</v>
      </c>
      <c r="F382" s="28">
        <f t="shared" si="50"/>
        <v>22940.845944221986</v>
      </c>
      <c r="G382" s="29">
        <f t="shared" si="46"/>
        <v>0.0010616109000599605</v>
      </c>
      <c r="H382" s="30">
        <f t="shared" si="51"/>
        <v>8.796336635054443</v>
      </c>
      <c r="I382" s="30">
        <f t="shared" si="52"/>
        <v>-3139.1540557780127</v>
      </c>
      <c r="J382" s="30">
        <f t="shared" si="53"/>
        <v>0</v>
      </c>
      <c r="K382" s="30">
        <f t="shared" si="47"/>
        <v>0</v>
      </c>
      <c r="L382" s="36">
        <f t="shared" si="48"/>
        <v>86850.54187980805</v>
      </c>
      <c r="M382" s="37">
        <f t="shared" si="49"/>
        <v>0</v>
      </c>
      <c r="N382" s="38">
        <f t="shared" si="45"/>
        <v>86850.54187980805</v>
      </c>
      <c r="P382" s="35"/>
    </row>
    <row r="383" spans="1:16" s="14" customFormat="1" ht="12.75">
      <c r="A383" s="39" t="s">
        <v>480</v>
      </c>
      <c r="B383" s="25" t="s">
        <v>504</v>
      </c>
      <c r="C383">
        <v>266</v>
      </c>
      <c r="D383">
        <v>167120.74</v>
      </c>
      <c r="E383" s="27">
        <v>22050</v>
      </c>
      <c r="F383" s="28">
        <f t="shared" si="50"/>
        <v>2016.0597206349205</v>
      </c>
      <c r="G383" s="29">
        <f t="shared" si="46"/>
        <v>9.329520715154498E-05</v>
      </c>
      <c r="H383" s="30">
        <f t="shared" si="51"/>
        <v>7.579171882086167</v>
      </c>
      <c r="I383" s="30">
        <f t="shared" si="52"/>
        <v>-643.9402793650795</v>
      </c>
      <c r="J383" s="30">
        <f t="shared" si="53"/>
        <v>0</v>
      </c>
      <c r="K383" s="30">
        <f t="shared" si="47"/>
        <v>0</v>
      </c>
      <c r="L383" s="36">
        <f t="shared" si="48"/>
        <v>7632.494443531972</v>
      </c>
      <c r="M383" s="37">
        <f t="shared" si="49"/>
        <v>0</v>
      </c>
      <c r="N383" s="38">
        <f t="shared" si="45"/>
        <v>7632.494443531972</v>
      </c>
      <c r="P383" s="35"/>
    </row>
    <row r="384" spans="1:16" s="14" customFormat="1" ht="12.75">
      <c r="A384" s="24" t="s">
        <v>482</v>
      </c>
      <c r="B384" s="25" t="s">
        <v>112</v>
      </c>
      <c r="C384">
        <v>129</v>
      </c>
      <c r="D384">
        <v>569149.72</v>
      </c>
      <c r="E384" s="27">
        <v>126250</v>
      </c>
      <c r="F384" s="28">
        <f t="shared" si="50"/>
        <v>581.5470406336633</v>
      </c>
      <c r="G384" s="29">
        <f t="shared" si="46"/>
        <v>2.6911678790546338E-05</v>
      </c>
      <c r="H384" s="30">
        <f t="shared" si="51"/>
        <v>4.5081165940594055</v>
      </c>
      <c r="I384" s="30">
        <f t="shared" si="52"/>
        <v>-708.4529593663367</v>
      </c>
      <c r="J384" s="30">
        <f t="shared" si="53"/>
        <v>0</v>
      </c>
      <c r="K384" s="30">
        <f t="shared" si="47"/>
        <v>0</v>
      </c>
      <c r="L384" s="36">
        <f t="shared" si="48"/>
        <v>2201.648349430356</v>
      </c>
      <c r="M384" s="37">
        <f t="shared" si="49"/>
        <v>0</v>
      </c>
      <c r="N384" s="38">
        <f t="shared" si="45"/>
        <v>2201.648349430356</v>
      </c>
      <c r="P384" s="35"/>
    </row>
    <row r="385" spans="1:16" s="14" customFormat="1" ht="12.75">
      <c r="A385" s="24" t="s">
        <v>494</v>
      </c>
      <c r="B385" s="25" t="s">
        <v>458</v>
      </c>
      <c r="C385">
        <v>21061</v>
      </c>
      <c r="D385">
        <v>28476065</v>
      </c>
      <c r="E385" s="27">
        <v>1506300</v>
      </c>
      <c r="F385" s="28">
        <f t="shared" si="50"/>
        <v>398150.7036878444</v>
      </c>
      <c r="G385" s="29">
        <f t="shared" si="46"/>
        <v>0.018424827398660863</v>
      </c>
      <c r="H385" s="30">
        <f t="shared" si="51"/>
        <v>18.90464382925048</v>
      </c>
      <c r="I385" s="30">
        <f t="shared" si="52"/>
        <v>187540.7036878444</v>
      </c>
      <c r="J385" s="30">
        <f t="shared" si="53"/>
        <v>187540.7036878444</v>
      </c>
      <c r="K385" s="30">
        <f t="shared" si="47"/>
        <v>0.02234530022110957</v>
      </c>
      <c r="L385" s="36">
        <f t="shared" si="48"/>
        <v>1507337.8047693833</v>
      </c>
      <c r="M385" s="37">
        <f t="shared" si="49"/>
        <v>546399.2580874901</v>
      </c>
      <c r="N385" s="38">
        <f t="shared" si="45"/>
        <v>2053737.0628568735</v>
      </c>
      <c r="P385" s="35"/>
    </row>
    <row r="386" spans="1:16" s="14" customFormat="1" ht="12.75">
      <c r="A386" s="24" t="s">
        <v>489</v>
      </c>
      <c r="B386" s="25" t="s">
        <v>323</v>
      </c>
      <c r="C386">
        <v>1274</v>
      </c>
      <c r="D386">
        <v>1435201.67</v>
      </c>
      <c r="E386" s="27">
        <v>77050</v>
      </c>
      <c r="F386" s="28">
        <f t="shared" si="50"/>
        <v>23730.654478650227</v>
      </c>
      <c r="G386" s="29">
        <f t="shared" si="46"/>
        <v>0.0010981600905801377</v>
      </c>
      <c r="H386" s="30">
        <f t="shared" si="51"/>
        <v>18.626887345879297</v>
      </c>
      <c r="I386" s="30">
        <f t="shared" si="52"/>
        <v>10990.654478650224</v>
      </c>
      <c r="J386" s="30">
        <f t="shared" si="53"/>
        <v>10990.654478650224</v>
      </c>
      <c r="K386" s="30">
        <f t="shared" si="47"/>
        <v>0.001309526247489706</v>
      </c>
      <c r="L386" s="36">
        <f t="shared" si="48"/>
        <v>89840.6364632062</v>
      </c>
      <c r="M386" s="37">
        <f t="shared" si="49"/>
        <v>32021.237709686964</v>
      </c>
      <c r="N386" s="38">
        <f t="shared" si="45"/>
        <v>121861.87417289316</v>
      </c>
      <c r="P386" s="35"/>
    </row>
    <row r="387" spans="1:16" s="14" customFormat="1" ht="12.75">
      <c r="A387" s="24" t="s">
        <v>481</v>
      </c>
      <c r="B387" s="25" t="s">
        <v>92</v>
      </c>
      <c r="C387">
        <v>19361</v>
      </c>
      <c r="D387">
        <v>61653204.199999996</v>
      </c>
      <c r="E387" s="27">
        <v>4313600</v>
      </c>
      <c r="F387" s="28">
        <f t="shared" si="50"/>
        <v>276721.92287560273</v>
      </c>
      <c r="G387" s="29">
        <f t="shared" si="46"/>
        <v>0.012805587480276963</v>
      </c>
      <c r="H387" s="30">
        <f t="shared" si="51"/>
        <v>14.292749489985162</v>
      </c>
      <c r="I387" s="30">
        <f t="shared" si="52"/>
        <v>83111.92287560273</v>
      </c>
      <c r="J387" s="30">
        <f t="shared" si="53"/>
        <v>83111.92287560273</v>
      </c>
      <c r="K387" s="30">
        <f t="shared" si="47"/>
        <v>0.009902708223278468</v>
      </c>
      <c r="L387" s="36">
        <f t="shared" si="48"/>
        <v>1047626.9711327603</v>
      </c>
      <c r="M387" s="37">
        <f t="shared" si="49"/>
        <v>242146.32932721294</v>
      </c>
      <c r="N387" s="38">
        <f t="shared" si="45"/>
        <v>1289773.3004599733</v>
      </c>
      <c r="P387" s="35"/>
    </row>
    <row r="388" spans="1:16" s="14" customFormat="1" ht="12.75">
      <c r="A388" s="24" t="s">
        <v>492</v>
      </c>
      <c r="B388" s="25" t="s">
        <v>386</v>
      </c>
      <c r="C388">
        <v>1466</v>
      </c>
      <c r="D388">
        <v>2938570.96</v>
      </c>
      <c r="E388" s="27">
        <v>165750</v>
      </c>
      <c r="F388" s="28">
        <f t="shared" si="50"/>
        <v>25990.61856627451</v>
      </c>
      <c r="G388" s="29">
        <f t="shared" si="46"/>
        <v>0.0012027422195478045</v>
      </c>
      <c r="H388" s="30">
        <f t="shared" si="51"/>
        <v>17.728934901960784</v>
      </c>
      <c r="I388" s="30">
        <f t="shared" si="52"/>
        <v>11330.61856627451</v>
      </c>
      <c r="J388" s="30">
        <f t="shared" si="53"/>
        <v>11330.61856627451</v>
      </c>
      <c r="K388" s="30">
        <f t="shared" si="47"/>
        <v>0.0013500326519820585</v>
      </c>
      <c r="L388" s="36">
        <f t="shared" si="48"/>
        <v>98396.51561937615</v>
      </c>
      <c r="M388" s="37">
        <f t="shared" si="49"/>
        <v>33011.72202376678</v>
      </c>
      <c r="N388" s="38">
        <f t="shared" si="45"/>
        <v>131408.23764314293</v>
      </c>
      <c r="P388" s="35"/>
    </row>
    <row r="389" spans="1:16" s="14" customFormat="1" ht="12.75">
      <c r="A389" s="24" t="s">
        <v>492</v>
      </c>
      <c r="B389" s="25" t="s">
        <v>387</v>
      </c>
      <c r="C389">
        <v>2585</v>
      </c>
      <c r="D389">
        <v>4875871.0600000005</v>
      </c>
      <c r="E389" s="27">
        <v>261700</v>
      </c>
      <c r="F389" s="28">
        <f t="shared" si="50"/>
        <v>48162.50168169661</v>
      </c>
      <c r="G389" s="29">
        <f t="shared" si="46"/>
        <v>0.002228768585245792</v>
      </c>
      <c r="H389" s="30">
        <f t="shared" si="51"/>
        <v>18.631528696981277</v>
      </c>
      <c r="I389" s="30">
        <f t="shared" si="52"/>
        <v>22312.5016816966</v>
      </c>
      <c r="J389" s="30">
        <f t="shared" si="53"/>
        <v>22312.5016816966</v>
      </c>
      <c r="K389" s="30">
        <f t="shared" si="47"/>
        <v>0.002658513799710343</v>
      </c>
      <c r="L389" s="36">
        <f aca="true" t="shared" si="54" ref="L389:L452">$B$505*G389</f>
        <v>182335.88157615677</v>
      </c>
      <c r="M389" s="37">
        <f aca="true" t="shared" si="55" ref="M389:M452">$G$505*K389</f>
        <v>65007.40439391399</v>
      </c>
      <c r="N389" s="38">
        <f aca="true" t="shared" si="56" ref="N389:N452">L389+M389</f>
        <v>247343.28597007075</v>
      </c>
      <c r="P389" s="35"/>
    </row>
    <row r="390" spans="1:16" s="14" customFormat="1" ht="12.75">
      <c r="A390" s="24" t="s">
        <v>481</v>
      </c>
      <c r="B390" s="25" t="s">
        <v>93</v>
      </c>
      <c r="C390">
        <v>1805</v>
      </c>
      <c r="D390">
        <v>4740009</v>
      </c>
      <c r="E390" s="27">
        <v>396200</v>
      </c>
      <c r="F390" s="28">
        <f t="shared" si="50"/>
        <v>21594.43777132761</v>
      </c>
      <c r="G390" s="29">
        <f t="shared" si="46"/>
        <v>0.0009993044970724766</v>
      </c>
      <c r="H390" s="30">
        <f t="shared" si="51"/>
        <v>11.963677435638566</v>
      </c>
      <c r="I390" s="30">
        <f t="shared" si="52"/>
        <v>3544.4377713276112</v>
      </c>
      <c r="J390" s="30">
        <f t="shared" si="53"/>
        <v>3544.4377713276112</v>
      </c>
      <c r="K390" s="30">
        <f t="shared" si="47"/>
        <v>0.00042231646014928277</v>
      </c>
      <c r="L390" s="36">
        <f t="shared" si="54"/>
        <v>81753.24600451227</v>
      </c>
      <c r="M390" s="37">
        <f t="shared" si="55"/>
        <v>10326.70844519291</v>
      </c>
      <c r="N390" s="38">
        <f t="shared" si="56"/>
        <v>92079.95444970518</v>
      </c>
      <c r="P390" s="35"/>
    </row>
    <row r="391" spans="1:16" s="14" customFormat="1" ht="12.75">
      <c r="A391" s="24" t="s">
        <v>489</v>
      </c>
      <c r="B391" s="25" t="s">
        <v>324</v>
      </c>
      <c r="C391">
        <v>605</v>
      </c>
      <c r="D391">
        <v>954335.2</v>
      </c>
      <c r="E391" s="27">
        <v>77350</v>
      </c>
      <c r="F391" s="28">
        <f aca="true" t="shared" si="57" ref="F391:F454">(C391*D391)/E391</f>
        <v>7464.418823529411</v>
      </c>
      <c r="G391" s="29">
        <f aca="true" t="shared" si="58" ref="G391:G454">F391/$F$498</f>
        <v>0.00034542354736780893</v>
      </c>
      <c r="H391" s="30">
        <f aca="true" t="shared" si="59" ref="H391:H454">D391/E391</f>
        <v>12.337882352941175</v>
      </c>
      <c r="I391" s="30">
        <f aca="true" t="shared" si="60" ref="I391:I454">(H391-10)*C391</f>
        <v>1414.4188235294112</v>
      </c>
      <c r="J391" s="30">
        <f aca="true" t="shared" si="61" ref="J391:J454">IF(I391&gt;0,I391,0)</f>
        <v>1414.4188235294112</v>
      </c>
      <c r="K391" s="30">
        <f aca="true" t="shared" si="62" ref="K391:K454">J391/$J$498</f>
        <v>0.0001685266858268797</v>
      </c>
      <c r="L391" s="36">
        <f t="shared" si="54"/>
        <v>28259.15056565952</v>
      </c>
      <c r="M391" s="37">
        <f t="shared" si="55"/>
        <v>4120.904852142468</v>
      </c>
      <c r="N391" s="38">
        <f t="shared" si="56"/>
        <v>32380.05541780199</v>
      </c>
      <c r="P391" s="35"/>
    </row>
    <row r="392" spans="1:16" s="14" customFormat="1" ht="12.75">
      <c r="A392" s="24" t="s">
        <v>488</v>
      </c>
      <c r="B392" s="25" t="s">
        <v>300</v>
      </c>
      <c r="C392">
        <v>39</v>
      </c>
      <c r="D392">
        <v>108742.9</v>
      </c>
      <c r="E392" s="27">
        <v>12150</v>
      </c>
      <c r="F392" s="28">
        <f t="shared" si="57"/>
        <v>349.05128395061723</v>
      </c>
      <c r="G392" s="29">
        <f t="shared" si="58"/>
        <v>1.61527019806883E-05</v>
      </c>
      <c r="H392" s="30">
        <f t="shared" si="59"/>
        <v>8.950032921810699</v>
      </c>
      <c r="I392" s="30">
        <f t="shared" si="60"/>
        <v>-40.94871604938274</v>
      </c>
      <c r="J392" s="30">
        <f t="shared" si="61"/>
        <v>0</v>
      </c>
      <c r="K392" s="30">
        <f t="shared" si="62"/>
        <v>0</v>
      </c>
      <c r="L392" s="36">
        <f t="shared" si="54"/>
        <v>1321.4548944124372</v>
      </c>
      <c r="M392" s="37">
        <f t="shared" si="55"/>
        <v>0</v>
      </c>
      <c r="N392" s="38">
        <f t="shared" si="56"/>
        <v>1321.4548944124372</v>
      </c>
      <c r="P392" s="35"/>
    </row>
    <row r="393" spans="1:16" s="14" customFormat="1" ht="12.75">
      <c r="A393" s="24" t="s">
        <v>483</v>
      </c>
      <c r="B393" s="25" t="s">
        <v>142</v>
      </c>
      <c r="C393">
        <v>1177</v>
      </c>
      <c r="D393">
        <v>2640114.23</v>
      </c>
      <c r="E393" s="27">
        <v>228700</v>
      </c>
      <c r="F393" s="28">
        <f t="shared" si="57"/>
        <v>13587.29535946655</v>
      </c>
      <c r="G393" s="29">
        <f t="shared" si="58"/>
        <v>0.0006287658655227937</v>
      </c>
      <c r="H393" s="30">
        <f t="shared" si="59"/>
        <v>11.544006252732837</v>
      </c>
      <c r="I393" s="30">
        <f t="shared" si="60"/>
        <v>1817.295359466549</v>
      </c>
      <c r="J393" s="30">
        <f t="shared" si="61"/>
        <v>1817.295359466549</v>
      </c>
      <c r="K393" s="30">
        <f t="shared" si="62"/>
        <v>0.00021652904995653652</v>
      </c>
      <c r="L393" s="36">
        <f t="shared" si="54"/>
        <v>51439.42675522342</v>
      </c>
      <c r="M393" s="37">
        <f t="shared" si="55"/>
        <v>5294.684389108011</v>
      </c>
      <c r="N393" s="38">
        <f t="shared" si="56"/>
        <v>56734.11114433144</v>
      </c>
      <c r="P393" s="35"/>
    </row>
    <row r="394" spans="1:16" s="14" customFormat="1" ht="12.75">
      <c r="A394" s="24" t="s">
        <v>494</v>
      </c>
      <c r="B394" s="25" t="s">
        <v>459</v>
      </c>
      <c r="C394">
        <v>2786</v>
      </c>
      <c r="D394">
        <v>5576283</v>
      </c>
      <c r="E394" s="27">
        <v>544800</v>
      </c>
      <c r="F394" s="28">
        <f t="shared" si="57"/>
        <v>28516.01401982379</v>
      </c>
      <c r="G394" s="29">
        <f t="shared" si="58"/>
        <v>0.001319607454028185</v>
      </c>
      <c r="H394" s="30">
        <f t="shared" si="59"/>
        <v>10.235468061674009</v>
      </c>
      <c r="I394" s="30">
        <f t="shared" si="60"/>
        <v>656.0140198237891</v>
      </c>
      <c r="J394" s="30">
        <f t="shared" si="61"/>
        <v>656.0140198237891</v>
      </c>
      <c r="K394" s="30">
        <f t="shared" si="62"/>
        <v>7.816345963284138E-05</v>
      </c>
      <c r="L394" s="36">
        <f t="shared" si="54"/>
        <v>107957.27742104813</v>
      </c>
      <c r="M394" s="37">
        <f t="shared" si="55"/>
        <v>1911.2948105566018</v>
      </c>
      <c r="N394" s="38">
        <f t="shared" si="56"/>
        <v>109868.57223160473</v>
      </c>
      <c r="P394" s="35"/>
    </row>
    <row r="395" spans="1:16" s="14" customFormat="1" ht="12.75">
      <c r="A395" s="39" t="s">
        <v>480</v>
      </c>
      <c r="B395" s="25" t="s">
        <v>62</v>
      </c>
      <c r="C395">
        <v>823</v>
      </c>
      <c r="D395">
        <v>933724.8</v>
      </c>
      <c r="E395" s="27">
        <v>42950</v>
      </c>
      <c r="F395" s="28">
        <f t="shared" si="57"/>
        <v>17891.862873108268</v>
      </c>
      <c r="G395" s="29">
        <f t="shared" si="58"/>
        <v>0.0008279640905419117</v>
      </c>
      <c r="H395" s="30">
        <f t="shared" si="59"/>
        <v>21.739809080325962</v>
      </c>
      <c r="I395" s="30">
        <f t="shared" si="60"/>
        <v>9661.862873108266</v>
      </c>
      <c r="J395" s="30">
        <f t="shared" si="61"/>
        <v>9661.862873108266</v>
      </c>
      <c r="K395" s="30">
        <f t="shared" si="62"/>
        <v>0.001151201964956635</v>
      </c>
      <c r="L395" s="36">
        <f t="shared" si="54"/>
        <v>67735.86246761974</v>
      </c>
      <c r="M395" s="37">
        <f t="shared" si="55"/>
        <v>28149.80749137287</v>
      </c>
      <c r="N395" s="38">
        <f t="shared" si="56"/>
        <v>95885.6699589926</v>
      </c>
      <c r="P395" s="35"/>
    </row>
    <row r="396" spans="1:16" s="14" customFormat="1" ht="12.75">
      <c r="A396" s="24" t="s">
        <v>489</v>
      </c>
      <c r="B396" s="25" t="s">
        <v>325</v>
      </c>
      <c r="C396">
        <v>222</v>
      </c>
      <c r="D396">
        <v>404510.18</v>
      </c>
      <c r="E396" s="27">
        <v>31600</v>
      </c>
      <c r="F396" s="28">
        <f t="shared" si="57"/>
        <v>2841.8120240506328</v>
      </c>
      <c r="G396" s="29">
        <f t="shared" si="58"/>
        <v>0.00013150773201602288</v>
      </c>
      <c r="H396" s="30">
        <f t="shared" si="59"/>
        <v>12.80095506329114</v>
      </c>
      <c r="I396" s="30">
        <f t="shared" si="60"/>
        <v>621.812024050633</v>
      </c>
      <c r="J396" s="30">
        <f t="shared" si="61"/>
        <v>621.812024050633</v>
      </c>
      <c r="K396" s="30">
        <f t="shared" si="62"/>
        <v>7.408832368270455E-05</v>
      </c>
      <c r="L396" s="36">
        <f t="shared" si="54"/>
        <v>10758.666651153519</v>
      </c>
      <c r="M396" s="37">
        <f t="shared" si="55"/>
        <v>1811.6474020309868</v>
      </c>
      <c r="N396" s="38">
        <f t="shared" si="56"/>
        <v>12570.314053184506</v>
      </c>
      <c r="P396" s="35"/>
    </row>
    <row r="397" spans="1:16" s="14" customFormat="1" ht="12.75">
      <c r="A397" s="24" t="s">
        <v>484</v>
      </c>
      <c r="B397" s="25" t="s">
        <v>174</v>
      </c>
      <c r="C397">
        <v>4353</v>
      </c>
      <c r="D397">
        <v>4245715</v>
      </c>
      <c r="E397" s="27">
        <v>413000</v>
      </c>
      <c r="F397" s="28">
        <f t="shared" si="57"/>
        <v>44749.63049636804</v>
      </c>
      <c r="G397" s="29">
        <f t="shared" si="58"/>
        <v>0.002070834511687449</v>
      </c>
      <c r="H397" s="30">
        <f t="shared" si="59"/>
        <v>10.280181598062955</v>
      </c>
      <c r="I397" s="30">
        <f t="shared" si="60"/>
        <v>1219.630496368041</v>
      </c>
      <c r="J397" s="30">
        <f t="shared" si="61"/>
        <v>1219.630496368041</v>
      </c>
      <c r="K397" s="30">
        <f t="shared" si="62"/>
        <v>0.00014531783801732202</v>
      </c>
      <c r="L397" s="36">
        <f t="shared" si="54"/>
        <v>169415.2720863213</v>
      </c>
      <c r="M397" s="37">
        <f t="shared" si="55"/>
        <v>3553.3896655607373</v>
      </c>
      <c r="N397" s="38">
        <f t="shared" si="56"/>
        <v>172968.66175188203</v>
      </c>
      <c r="P397" s="35"/>
    </row>
    <row r="398" spans="1:16" s="14" customFormat="1" ht="12.75">
      <c r="A398" s="24" t="s">
        <v>491</v>
      </c>
      <c r="B398" s="25" t="s">
        <v>364</v>
      </c>
      <c r="C398">
        <v>8258</v>
      </c>
      <c r="D398">
        <v>17638838</v>
      </c>
      <c r="E398" s="27">
        <v>993050</v>
      </c>
      <c r="F398" s="28">
        <f t="shared" si="57"/>
        <v>146680.95685413625</v>
      </c>
      <c r="G398" s="29">
        <f t="shared" si="58"/>
        <v>0.006787809961593674</v>
      </c>
      <c r="H398" s="30">
        <f t="shared" si="59"/>
        <v>17.762285886914054</v>
      </c>
      <c r="I398" s="30">
        <f t="shared" si="60"/>
        <v>64100.95685413625</v>
      </c>
      <c r="J398" s="30">
        <f t="shared" si="61"/>
        <v>64100.95685413625</v>
      </c>
      <c r="K398" s="30">
        <f t="shared" si="62"/>
        <v>0.00763756932335167</v>
      </c>
      <c r="L398" s="36">
        <f t="shared" si="54"/>
        <v>555311.7185479848</v>
      </c>
      <c r="M398" s="37">
        <f t="shared" si="55"/>
        <v>186757.9388317525</v>
      </c>
      <c r="N398" s="38">
        <f t="shared" si="56"/>
        <v>742069.6573797374</v>
      </c>
      <c r="P398" s="35"/>
    </row>
    <row r="399" spans="1:16" s="14" customFormat="1" ht="12.75">
      <c r="A399" s="24" t="s">
        <v>491</v>
      </c>
      <c r="B399" s="25" t="s">
        <v>365</v>
      </c>
      <c r="C399">
        <v>1011</v>
      </c>
      <c r="D399">
        <v>1768821.44</v>
      </c>
      <c r="E399" s="27">
        <v>123000</v>
      </c>
      <c r="F399" s="28">
        <f t="shared" si="57"/>
        <v>14538.84939707317</v>
      </c>
      <c r="G399" s="29">
        <f t="shared" si="58"/>
        <v>0.0006727999931558981</v>
      </c>
      <c r="H399" s="30">
        <f t="shared" si="59"/>
        <v>14.380662113821138</v>
      </c>
      <c r="I399" s="30">
        <f t="shared" si="60"/>
        <v>4428.849397073171</v>
      </c>
      <c r="J399" s="30">
        <f t="shared" si="61"/>
        <v>4428.849397073171</v>
      </c>
      <c r="K399" s="30">
        <f t="shared" si="62"/>
        <v>0.0005276932818616407</v>
      </c>
      <c r="L399" s="36">
        <f t="shared" si="54"/>
        <v>55041.86513064302</v>
      </c>
      <c r="M399" s="37">
        <f t="shared" si="55"/>
        <v>12903.438971679923</v>
      </c>
      <c r="N399" s="38">
        <f t="shared" si="56"/>
        <v>67945.30410232295</v>
      </c>
      <c r="P399" s="35"/>
    </row>
    <row r="400" spans="1:16" s="14" customFormat="1" ht="12.75">
      <c r="A400" s="39" t="s">
        <v>480</v>
      </c>
      <c r="B400" s="25" t="s">
        <v>63</v>
      </c>
      <c r="C400">
        <v>459</v>
      </c>
      <c r="D400">
        <v>378193.65</v>
      </c>
      <c r="E400" s="27">
        <v>21500</v>
      </c>
      <c r="F400" s="28">
        <f t="shared" si="57"/>
        <v>8073.994667441862</v>
      </c>
      <c r="G400" s="29">
        <f t="shared" si="58"/>
        <v>0.0003736322874414807</v>
      </c>
      <c r="H400" s="30">
        <f t="shared" si="59"/>
        <v>17.590402325581397</v>
      </c>
      <c r="I400" s="30">
        <f t="shared" si="60"/>
        <v>3483.9946674418616</v>
      </c>
      <c r="J400" s="30">
        <f t="shared" si="61"/>
        <v>3483.9946674418616</v>
      </c>
      <c r="K400" s="30">
        <f t="shared" si="62"/>
        <v>0.00041511472060120654</v>
      </c>
      <c r="L400" s="36">
        <f t="shared" si="54"/>
        <v>30566.91168699567</v>
      </c>
      <c r="M400" s="37">
        <f t="shared" si="55"/>
        <v>10150.60764963095</v>
      </c>
      <c r="N400" s="38">
        <f t="shared" si="56"/>
        <v>40717.51933662662</v>
      </c>
      <c r="P400" s="35"/>
    </row>
    <row r="401" spans="1:16" s="14" customFormat="1" ht="12.75">
      <c r="A401" s="24" t="s">
        <v>491</v>
      </c>
      <c r="B401" s="25" t="s">
        <v>366</v>
      </c>
      <c r="C401">
        <v>1032</v>
      </c>
      <c r="D401">
        <v>1584920</v>
      </c>
      <c r="E401" s="27">
        <v>96500</v>
      </c>
      <c r="F401" s="28">
        <f t="shared" si="57"/>
        <v>16949.610777202073</v>
      </c>
      <c r="G401" s="29">
        <f t="shared" si="58"/>
        <v>0.0007843604196899089</v>
      </c>
      <c r="H401" s="30">
        <f t="shared" si="59"/>
        <v>16.424041450777203</v>
      </c>
      <c r="I401" s="30">
        <f t="shared" si="60"/>
        <v>6629.610777202073</v>
      </c>
      <c r="J401" s="30">
        <f t="shared" si="61"/>
        <v>6629.610777202073</v>
      </c>
      <c r="K401" s="30">
        <f t="shared" si="62"/>
        <v>0.0007899119511264036</v>
      </c>
      <c r="L401" s="36">
        <f t="shared" si="54"/>
        <v>64168.639823964375</v>
      </c>
      <c r="M401" s="37">
        <f t="shared" si="55"/>
        <v>19315.350421748637</v>
      </c>
      <c r="N401" s="38">
        <f t="shared" si="56"/>
        <v>83483.99024571301</v>
      </c>
      <c r="P401" s="35"/>
    </row>
    <row r="402" spans="1:16" s="14" customFormat="1" ht="12.75">
      <c r="A402" s="24" t="s">
        <v>486</v>
      </c>
      <c r="B402" s="25" t="s">
        <v>211</v>
      </c>
      <c r="C402">
        <v>575</v>
      </c>
      <c r="D402">
        <v>901752.12</v>
      </c>
      <c r="E402" s="27">
        <v>53250</v>
      </c>
      <c r="F402" s="28">
        <f t="shared" si="57"/>
        <v>9737.229464788732</v>
      </c>
      <c r="G402" s="29">
        <f t="shared" si="58"/>
        <v>0.00045060016362684775</v>
      </c>
      <c r="H402" s="30">
        <f t="shared" si="59"/>
        <v>16.934312112676057</v>
      </c>
      <c r="I402" s="30">
        <f t="shared" si="60"/>
        <v>3987.229464788733</v>
      </c>
      <c r="J402" s="30">
        <f t="shared" si="61"/>
        <v>3987.229464788733</v>
      </c>
      <c r="K402" s="30">
        <f t="shared" si="62"/>
        <v>0.0004750746781320363</v>
      </c>
      <c r="L402" s="36">
        <f t="shared" si="54"/>
        <v>36863.66481345617</v>
      </c>
      <c r="M402" s="37">
        <f t="shared" si="55"/>
        <v>11616.780669712038</v>
      </c>
      <c r="N402" s="38">
        <f t="shared" si="56"/>
        <v>48480.44548316821</v>
      </c>
      <c r="P402" s="35"/>
    </row>
    <row r="403" spans="1:16" s="14" customFormat="1" ht="12.75">
      <c r="A403" s="24" t="s">
        <v>483</v>
      </c>
      <c r="B403" s="25" t="s">
        <v>143</v>
      </c>
      <c r="C403">
        <v>275</v>
      </c>
      <c r="D403">
        <v>902783.3</v>
      </c>
      <c r="E403" s="27">
        <v>109750</v>
      </c>
      <c r="F403" s="28">
        <f t="shared" si="57"/>
        <v>2262.0993849658316</v>
      </c>
      <c r="G403" s="29">
        <f t="shared" si="58"/>
        <v>0.00010468094201659149</v>
      </c>
      <c r="H403" s="30">
        <f t="shared" si="59"/>
        <v>8.225815945330297</v>
      </c>
      <c r="I403" s="30">
        <f t="shared" si="60"/>
        <v>-487.9006150341684</v>
      </c>
      <c r="J403" s="30">
        <f t="shared" si="61"/>
        <v>0</v>
      </c>
      <c r="K403" s="30">
        <f t="shared" si="62"/>
        <v>0</v>
      </c>
      <c r="L403" s="36">
        <f t="shared" si="54"/>
        <v>8563.96306605013</v>
      </c>
      <c r="M403" s="37">
        <f t="shared" si="55"/>
        <v>0</v>
      </c>
      <c r="N403" s="38">
        <f t="shared" si="56"/>
        <v>8563.96306605013</v>
      </c>
      <c r="P403" s="35"/>
    </row>
    <row r="404" spans="1:16" s="14" customFormat="1" ht="12.75">
      <c r="A404" s="24" t="s">
        <v>494</v>
      </c>
      <c r="B404" s="25" t="s">
        <v>505</v>
      </c>
      <c r="C404">
        <v>7587</v>
      </c>
      <c r="D404">
        <v>12140703</v>
      </c>
      <c r="E404" s="27">
        <v>723400</v>
      </c>
      <c r="F404" s="28">
        <f t="shared" si="57"/>
        <v>127331.37083356372</v>
      </c>
      <c r="G404" s="29">
        <f t="shared" si="58"/>
        <v>0.0058923882547816196</v>
      </c>
      <c r="H404" s="30">
        <f t="shared" si="59"/>
        <v>16.782835222560134</v>
      </c>
      <c r="I404" s="30">
        <f t="shared" si="60"/>
        <v>51461.37083356374</v>
      </c>
      <c r="J404" s="30">
        <f t="shared" si="61"/>
        <v>51461.37083356374</v>
      </c>
      <c r="K404" s="30">
        <f t="shared" si="62"/>
        <v>0.006131574417998552</v>
      </c>
      <c r="L404" s="36">
        <f t="shared" si="54"/>
        <v>482057.13869845885</v>
      </c>
      <c r="M404" s="37">
        <f t="shared" si="55"/>
        <v>149932.54419278874</v>
      </c>
      <c r="N404" s="38">
        <f t="shared" si="56"/>
        <v>631989.6828912476</v>
      </c>
      <c r="P404" s="35"/>
    </row>
    <row r="405" spans="1:16" s="14" customFormat="1" ht="12.75">
      <c r="A405" s="24" t="s">
        <v>486</v>
      </c>
      <c r="B405" s="25" t="s">
        <v>506</v>
      </c>
      <c r="C405">
        <v>855</v>
      </c>
      <c r="D405">
        <v>2532957</v>
      </c>
      <c r="E405" s="27">
        <v>659150</v>
      </c>
      <c r="F405" s="28">
        <f t="shared" si="57"/>
        <v>3285.562064780399</v>
      </c>
      <c r="G405" s="29">
        <f t="shared" si="58"/>
        <v>0.00015204271495807182</v>
      </c>
      <c r="H405" s="30">
        <f t="shared" si="59"/>
        <v>3.8427626488659636</v>
      </c>
      <c r="I405" s="30">
        <f t="shared" si="60"/>
        <v>-5264.437935219601</v>
      </c>
      <c r="J405" s="30">
        <f t="shared" si="61"/>
        <v>0</v>
      </c>
      <c r="K405" s="30">
        <f t="shared" si="62"/>
        <v>0</v>
      </c>
      <c r="L405" s="36">
        <f t="shared" si="54"/>
        <v>12438.636587322066</v>
      </c>
      <c r="M405" s="37">
        <f t="shared" si="55"/>
        <v>0</v>
      </c>
      <c r="N405" s="38">
        <f t="shared" si="56"/>
        <v>12438.636587322066</v>
      </c>
      <c r="P405" s="35"/>
    </row>
    <row r="406" spans="1:16" s="14" customFormat="1" ht="12.75">
      <c r="A406" s="24" t="s">
        <v>481</v>
      </c>
      <c r="B406" s="25" t="s">
        <v>507</v>
      </c>
      <c r="C406">
        <v>25927</v>
      </c>
      <c r="D406">
        <v>62967667.46</v>
      </c>
      <c r="E406" s="27">
        <v>4308100</v>
      </c>
      <c r="F406" s="28">
        <f t="shared" si="57"/>
        <v>378951.90785622894</v>
      </c>
      <c r="G406" s="29">
        <f t="shared" si="58"/>
        <v>0.01753638366069129</v>
      </c>
      <c r="H406" s="30">
        <f t="shared" si="59"/>
        <v>14.616110921287808</v>
      </c>
      <c r="I406" s="30">
        <f t="shared" si="60"/>
        <v>119681.907856229</v>
      </c>
      <c r="J406" s="30">
        <f t="shared" si="61"/>
        <v>119681.907856229</v>
      </c>
      <c r="K406" s="30">
        <f t="shared" si="62"/>
        <v>0.014259987882598244</v>
      </c>
      <c r="L406" s="36">
        <f t="shared" si="54"/>
        <v>1434654.0935640617</v>
      </c>
      <c r="M406" s="37">
        <f t="shared" si="55"/>
        <v>348692.86705879756</v>
      </c>
      <c r="N406" s="38">
        <f t="shared" si="56"/>
        <v>1783346.9606228592</v>
      </c>
      <c r="P406" s="35"/>
    </row>
    <row r="407" spans="1:16" s="14" customFormat="1" ht="12.75">
      <c r="A407" s="24" t="s">
        <v>485</v>
      </c>
      <c r="B407" s="25" t="s">
        <v>508</v>
      </c>
      <c r="C407">
        <v>1590</v>
      </c>
      <c r="D407">
        <v>3502729.85</v>
      </c>
      <c r="E407" s="27">
        <v>266750</v>
      </c>
      <c r="F407" s="28">
        <f t="shared" si="57"/>
        <v>20878.50219868791</v>
      </c>
      <c r="G407" s="29">
        <f t="shared" si="58"/>
        <v>0.0009661738527404002</v>
      </c>
      <c r="H407" s="30">
        <f t="shared" si="59"/>
        <v>13.131133458294283</v>
      </c>
      <c r="I407" s="30">
        <f t="shared" si="60"/>
        <v>4978.502198687909</v>
      </c>
      <c r="J407" s="30">
        <f t="shared" si="61"/>
        <v>4978.502198687909</v>
      </c>
      <c r="K407" s="30">
        <f t="shared" si="62"/>
        <v>0.0005931839013801563</v>
      </c>
      <c r="L407" s="36">
        <f t="shared" si="54"/>
        <v>79042.82318113555</v>
      </c>
      <c r="M407" s="37">
        <f t="shared" si="55"/>
        <v>14504.850703118731</v>
      </c>
      <c r="N407" s="38">
        <f t="shared" si="56"/>
        <v>93547.67388425428</v>
      </c>
      <c r="P407" s="35"/>
    </row>
    <row r="408" spans="1:16" s="14" customFormat="1" ht="12.75">
      <c r="A408" s="24" t="s">
        <v>486</v>
      </c>
      <c r="B408" s="25" t="s">
        <v>212</v>
      </c>
      <c r="C408">
        <v>569</v>
      </c>
      <c r="D408">
        <v>2931361</v>
      </c>
      <c r="E408" s="27">
        <v>691150</v>
      </c>
      <c r="F408" s="28">
        <f t="shared" si="57"/>
        <v>2413.2885900311076</v>
      </c>
      <c r="G408" s="29">
        <f t="shared" si="58"/>
        <v>0.00011167737573394196</v>
      </c>
      <c r="H408" s="30">
        <f t="shared" si="59"/>
        <v>4.241280474571367</v>
      </c>
      <c r="I408" s="30">
        <f t="shared" si="60"/>
        <v>-3276.7114099688924</v>
      </c>
      <c r="J408" s="30">
        <f t="shared" si="61"/>
        <v>0</v>
      </c>
      <c r="K408" s="30">
        <f t="shared" si="62"/>
        <v>0</v>
      </c>
      <c r="L408" s="36">
        <f t="shared" si="54"/>
        <v>9136.342324348747</v>
      </c>
      <c r="M408" s="37">
        <f t="shared" si="55"/>
        <v>0</v>
      </c>
      <c r="N408" s="38">
        <f t="shared" si="56"/>
        <v>9136.342324348747</v>
      </c>
      <c r="P408" s="35"/>
    </row>
    <row r="409" spans="1:16" s="14" customFormat="1" ht="12.75">
      <c r="A409" s="24" t="s">
        <v>483</v>
      </c>
      <c r="B409" s="25" t="s">
        <v>144</v>
      </c>
      <c r="C409">
        <v>1745</v>
      </c>
      <c r="D409">
        <v>7090471.98</v>
      </c>
      <c r="E409" s="27">
        <v>619750</v>
      </c>
      <c r="F409" s="28">
        <f t="shared" si="57"/>
        <v>19964.29787027027</v>
      </c>
      <c r="G409" s="29">
        <f t="shared" si="58"/>
        <v>0.0009238681207595529</v>
      </c>
      <c r="H409" s="30">
        <f t="shared" si="59"/>
        <v>11.44085837837838</v>
      </c>
      <c r="I409" s="30">
        <f t="shared" si="60"/>
        <v>2514.2978702702726</v>
      </c>
      <c r="J409" s="30">
        <f t="shared" si="61"/>
        <v>2514.2978702702726</v>
      </c>
      <c r="K409" s="30">
        <f t="shared" si="62"/>
        <v>0.0002995762501243466</v>
      </c>
      <c r="L409" s="36">
        <f t="shared" si="54"/>
        <v>75581.78510499014</v>
      </c>
      <c r="M409" s="37">
        <f t="shared" si="55"/>
        <v>7325.3990409105945</v>
      </c>
      <c r="N409" s="38">
        <f t="shared" si="56"/>
        <v>82907.18414590073</v>
      </c>
      <c r="P409" s="35"/>
    </row>
    <row r="410" spans="1:16" s="14" customFormat="1" ht="12.75">
      <c r="A410" s="24" t="s">
        <v>488</v>
      </c>
      <c r="B410" s="25" t="s">
        <v>301</v>
      </c>
      <c r="C410">
        <v>385</v>
      </c>
      <c r="D410">
        <v>344816.12</v>
      </c>
      <c r="E410" s="27">
        <v>17650</v>
      </c>
      <c r="F410" s="28">
        <f t="shared" si="57"/>
        <v>7521.4847705382435</v>
      </c>
      <c r="G410" s="29">
        <f t="shared" si="58"/>
        <v>0.0003480643319105463</v>
      </c>
      <c r="H410" s="30">
        <f t="shared" si="59"/>
        <v>19.536324079320114</v>
      </c>
      <c r="I410" s="30">
        <f t="shared" si="60"/>
        <v>3671.4847705382435</v>
      </c>
      <c r="J410" s="30">
        <f t="shared" si="61"/>
        <v>3671.4847705382435</v>
      </c>
      <c r="K410" s="30">
        <f t="shared" si="62"/>
        <v>0.00043745399180895867</v>
      </c>
      <c r="L410" s="36">
        <f t="shared" si="54"/>
        <v>28475.19353254278</v>
      </c>
      <c r="M410" s="37">
        <f t="shared" si="55"/>
        <v>10696.859483052274</v>
      </c>
      <c r="N410" s="38">
        <f t="shared" si="56"/>
        <v>39172.053015595055</v>
      </c>
      <c r="P410" s="35"/>
    </row>
    <row r="411" spans="1:16" s="14" customFormat="1" ht="12.75">
      <c r="A411" s="24" t="s">
        <v>488</v>
      </c>
      <c r="B411" s="25" t="s">
        <v>302</v>
      </c>
      <c r="C411">
        <v>394</v>
      </c>
      <c r="D411">
        <v>419487.5</v>
      </c>
      <c r="E411" s="27">
        <v>19650</v>
      </c>
      <c r="F411" s="28">
        <f t="shared" si="57"/>
        <v>8411.09796437659</v>
      </c>
      <c r="G411" s="29">
        <f t="shared" si="58"/>
        <v>0.0003892320842119304</v>
      </c>
      <c r="H411" s="30">
        <f t="shared" si="59"/>
        <v>21.34796437659033</v>
      </c>
      <c r="I411" s="30">
        <f t="shared" si="60"/>
        <v>4471.0979643765895</v>
      </c>
      <c r="J411" s="30">
        <f t="shared" si="61"/>
        <v>4471.0979643765895</v>
      </c>
      <c r="K411" s="30">
        <f t="shared" si="62"/>
        <v>0.0005327271593172676</v>
      </c>
      <c r="L411" s="36">
        <f t="shared" si="54"/>
        <v>31843.133325876646</v>
      </c>
      <c r="M411" s="37">
        <f t="shared" si="55"/>
        <v>13026.530041383228</v>
      </c>
      <c r="N411" s="38">
        <f t="shared" si="56"/>
        <v>44869.66336725988</v>
      </c>
      <c r="P411" s="35"/>
    </row>
    <row r="412" spans="1:16" s="14" customFormat="1" ht="12.75">
      <c r="A412" s="24" t="s">
        <v>481</v>
      </c>
      <c r="B412" s="25" t="s">
        <v>94</v>
      </c>
      <c r="C412">
        <v>10504</v>
      </c>
      <c r="D412">
        <v>13163274</v>
      </c>
      <c r="E412" s="27">
        <v>1103700</v>
      </c>
      <c r="F412" s="28">
        <f t="shared" si="57"/>
        <v>125275.9174558304</v>
      </c>
      <c r="G412" s="29">
        <f t="shared" si="58"/>
        <v>0.005797270066216461</v>
      </c>
      <c r="H412" s="30">
        <f t="shared" si="59"/>
        <v>11.9264963305246</v>
      </c>
      <c r="I412" s="30">
        <f t="shared" si="60"/>
        <v>20235.917455830397</v>
      </c>
      <c r="J412" s="30">
        <f t="shared" si="61"/>
        <v>20235.917455830397</v>
      </c>
      <c r="K412" s="30">
        <f t="shared" si="62"/>
        <v>0.0024110907227518855</v>
      </c>
      <c r="L412" s="36">
        <f t="shared" si="54"/>
        <v>474275.50588078226</v>
      </c>
      <c r="M412" s="37">
        <f t="shared" si="55"/>
        <v>58957.28269735654</v>
      </c>
      <c r="N412" s="38">
        <f t="shared" si="56"/>
        <v>533232.7885781388</v>
      </c>
      <c r="P412" s="35"/>
    </row>
    <row r="413" spans="1:16" s="14" customFormat="1" ht="12.75">
      <c r="A413" s="24" t="s">
        <v>491</v>
      </c>
      <c r="B413" s="25" t="s">
        <v>367</v>
      </c>
      <c r="C413">
        <v>642</v>
      </c>
      <c r="D413">
        <v>784715</v>
      </c>
      <c r="E413" s="27">
        <v>53500</v>
      </c>
      <c r="F413" s="28">
        <f t="shared" si="57"/>
        <v>9416.58</v>
      </c>
      <c r="G413" s="29">
        <f t="shared" si="58"/>
        <v>0.0004357617846173829</v>
      </c>
      <c r="H413" s="30">
        <f t="shared" si="59"/>
        <v>14.667570093457943</v>
      </c>
      <c r="I413" s="30">
        <f t="shared" si="60"/>
        <v>2996.5799999999995</v>
      </c>
      <c r="J413" s="30">
        <f t="shared" si="61"/>
        <v>2996.5799999999995</v>
      </c>
      <c r="K413" s="30">
        <f t="shared" si="62"/>
        <v>0.0003570397168180858</v>
      </c>
      <c r="L413" s="36">
        <f t="shared" si="54"/>
        <v>35649.73487215921</v>
      </c>
      <c r="M413" s="37">
        <f t="shared" si="55"/>
        <v>8730.526528924054</v>
      </c>
      <c r="N413" s="38">
        <f t="shared" si="56"/>
        <v>44380.26140108327</v>
      </c>
      <c r="P413" s="35"/>
    </row>
    <row r="414" spans="1:16" s="14" customFormat="1" ht="12.75">
      <c r="A414" s="24" t="s">
        <v>488</v>
      </c>
      <c r="B414" s="25" t="s">
        <v>303</v>
      </c>
      <c r="C414">
        <v>1212</v>
      </c>
      <c r="D414">
        <v>1468779.44</v>
      </c>
      <c r="E414" s="27">
        <v>91900</v>
      </c>
      <c r="F414" s="28">
        <f t="shared" si="57"/>
        <v>19370.627652665942</v>
      </c>
      <c r="G414" s="29">
        <f t="shared" si="58"/>
        <v>0.0008963954296660292</v>
      </c>
      <c r="H414" s="30">
        <f t="shared" si="59"/>
        <v>15.982366050054406</v>
      </c>
      <c r="I414" s="30">
        <f t="shared" si="60"/>
        <v>7250.627652665939</v>
      </c>
      <c r="J414" s="30">
        <f t="shared" si="61"/>
        <v>7250.627652665939</v>
      </c>
      <c r="K414" s="30">
        <f t="shared" si="62"/>
        <v>0.0008639055335953752</v>
      </c>
      <c r="L414" s="36">
        <f t="shared" si="54"/>
        <v>73334.24025759423</v>
      </c>
      <c r="M414" s="37">
        <f t="shared" si="55"/>
        <v>21124.681160840137</v>
      </c>
      <c r="N414" s="38">
        <f t="shared" si="56"/>
        <v>94458.92141843436</v>
      </c>
      <c r="P414" s="35"/>
    </row>
    <row r="415" spans="1:16" s="14" customFormat="1" ht="12.75">
      <c r="A415" s="24" t="s">
        <v>493</v>
      </c>
      <c r="B415" s="25" t="s">
        <v>427</v>
      </c>
      <c r="C415">
        <v>1145</v>
      </c>
      <c r="D415">
        <v>2765668.08</v>
      </c>
      <c r="E415" s="27">
        <v>167650</v>
      </c>
      <c r="F415" s="28">
        <f t="shared" si="57"/>
        <v>18888.696400835073</v>
      </c>
      <c r="G415" s="29">
        <f t="shared" si="58"/>
        <v>0.0008740935724778878</v>
      </c>
      <c r="H415" s="30">
        <f t="shared" si="59"/>
        <v>16.496678079331943</v>
      </c>
      <c r="I415" s="30">
        <f t="shared" si="60"/>
        <v>7438.696400835075</v>
      </c>
      <c r="J415" s="30">
        <f t="shared" si="61"/>
        <v>7438.696400835075</v>
      </c>
      <c r="K415" s="30">
        <f t="shared" si="62"/>
        <v>0.0008863137498247568</v>
      </c>
      <c r="L415" s="36">
        <f t="shared" si="54"/>
        <v>71509.72208280272</v>
      </c>
      <c r="M415" s="37">
        <f t="shared" si="55"/>
        <v>21672.618874884873</v>
      </c>
      <c r="N415" s="38">
        <f t="shared" si="56"/>
        <v>93182.34095768759</v>
      </c>
      <c r="P415" s="35"/>
    </row>
    <row r="416" spans="1:16" s="14" customFormat="1" ht="12.75">
      <c r="A416" s="39" t="s">
        <v>480</v>
      </c>
      <c r="B416" s="25" t="s">
        <v>64</v>
      </c>
      <c r="C416">
        <v>238</v>
      </c>
      <c r="D416">
        <v>289535.17</v>
      </c>
      <c r="E416" s="27">
        <v>16700</v>
      </c>
      <c r="F416" s="28">
        <f t="shared" si="57"/>
        <v>4126.309608383233</v>
      </c>
      <c r="G416" s="29">
        <f t="shared" si="58"/>
        <v>0.00019094915976213575</v>
      </c>
      <c r="H416" s="30">
        <f t="shared" si="59"/>
        <v>17.337435329341318</v>
      </c>
      <c r="I416" s="30">
        <f t="shared" si="60"/>
        <v>1746.3096083832336</v>
      </c>
      <c r="J416" s="30">
        <f t="shared" si="61"/>
        <v>1746.3096083832336</v>
      </c>
      <c r="K416" s="30">
        <f t="shared" si="62"/>
        <v>0.00020807116381136234</v>
      </c>
      <c r="L416" s="36">
        <f t="shared" si="54"/>
        <v>15621.57848595832</v>
      </c>
      <c r="M416" s="37">
        <f t="shared" si="55"/>
        <v>5087.867623659238</v>
      </c>
      <c r="N416" s="38">
        <f t="shared" si="56"/>
        <v>20709.44610961756</v>
      </c>
      <c r="P416" s="35"/>
    </row>
    <row r="417" spans="1:16" s="14" customFormat="1" ht="12.75">
      <c r="A417" s="24" t="s">
        <v>492</v>
      </c>
      <c r="B417" s="25" t="s">
        <v>388</v>
      </c>
      <c r="C417">
        <v>1623</v>
      </c>
      <c r="D417">
        <v>3629196.63</v>
      </c>
      <c r="E417" s="27">
        <v>194350</v>
      </c>
      <c r="F417" s="28">
        <f t="shared" si="57"/>
        <v>30307.106408489835</v>
      </c>
      <c r="G417" s="29">
        <f t="shared" si="58"/>
        <v>0.0014024920698547088</v>
      </c>
      <c r="H417" s="30">
        <f t="shared" si="59"/>
        <v>18.67350980190378</v>
      </c>
      <c r="I417" s="30">
        <f t="shared" si="60"/>
        <v>14077.106408489835</v>
      </c>
      <c r="J417" s="30">
        <f t="shared" si="61"/>
        <v>14077.106408489835</v>
      </c>
      <c r="K417" s="30">
        <f t="shared" si="62"/>
        <v>0.00167727412106644</v>
      </c>
      <c r="L417" s="36">
        <f t="shared" si="54"/>
        <v>114738.07987666225</v>
      </c>
      <c r="M417" s="37">
        <f t="shared" si="55"/>
        <v>41013.605827245505</v>
      </c>
      <c r="N417" s="38">
        <f t="shared" si="56"/>
        <v>155751.68570390774</v>
      </c>
      <c r="P417" s="35"/>
    </row>
    <row r="418" spans="1:16" s="14" customFormat="1" ht="14.25">
      <c r="A418" s="24" t="s">
        <v>487</v>
      </c>
      <c r="B418" s="25" t="s">
        <v>244</v>
      </c>
      <c r="C418">
        <v>234</v>
      </c>
      <c r="D418" s="102">
        <v>692180.1699999999</v>
      </c>
      <c r="E418" s="27">
        <v>76650</v>
      </c>
      <c r="F418" s="28">
        <f t="shared" si="57"/>
        <v>2113.1136305283753</v>
      </c>
      <c r="G418" s="29">
        <f t="shared" si="58"/>
        <v>9.778647521057135E-05</v>
      </c>
      <c r="H418" s="30">
        <f t="shared" si="59"/>
        <v>9.030400130463143</v>
      </c>
      <c r="I418" s="30">
        <f t="shared" si="60"/>
        <v>-226.88636947162462</v>
      </c>
      <c r="J418" s="30">
        <f t="shared" si="61"/>
        <v>0</v>
      </c>
      <c r="K418" s="30">
        <f t="shared" si="62"/>
        <v>0</v>
      </c>
      <c r="L418" s="36">
        <f t="shared" si="54"/>
        <v>7999.9257355730415</v>
      </c>
      <c r="M418" s="37">
        <f t="shared" si="55"/>
        <v>0</v>
      </c>
      <c r="N418" s="38">
        <f t="shared" si="56"/>
        <v>7999.9257355730415</v>
      </c>
      <c r="P418" s="35"/>
    </row>
    <row r="419" spans="1:16" s="14" customFormat="1" ht="12.75">
      <c r="A419" s="24" t="s">
        <v>483</v>
      </c>
      <c r="B419" s="25" t="s">
        <v>145</v>
      </c>
      <c r="C419">
        <v>1053</v>
      </c>
      <c r="D419">
        <v>3414879.87</v>
      </c>
      <c r="E419" s="27">
        <v>286100</v>
      </c>
      <c r="F419" s="28">
        <f t="shared" si="57"/>
        <v>12568.572188430619</v>
      </c>
      <c r="G419" s="29">
        <f t="shared" si="58"/>
        <v>0.0005816234181542484</v>
      </c>
      <c r="H419" s="30">
        <f t="shared" si="59"/>
        <v>11.935965990912269</v>
      </c>
      <c r="I419" s="30">
        <f t="shared" si="60"/>
        <v>2038.5721884306192</v>
      </c>
      <c r="J419" s="30">
        <f t="shared" si="61"/>
        <v>2038.5721884306192</v>
      </c>
      <c r="K419" s="30">
        <f t="shared" si="62"/>
        <v>0.000242893978091856</v>
      </c>
      <c r="L419" s="36">
        <f t="shared" si="54"/>
        <v>47582.69629091937</v>
      </c>
      <c r="M419" s="37">
        <f t="shared" si="55"/>
        <v>5939.373743474324</v>
      </c>
      <c r="N419" s="38">
        <f t="shared" si="56"/>
        <v>53522.07003439369</v>
      </c>
      <c r="P419" s="35"/>
    </row>
    <row r="420" spans="1:16" s="14" customFormat="1" ht="14.25">
      <c r="A420" s="24" t="s">
        <v>487</v>
      </c>
      <c r="B420" s="25" t="s">
        <v>245</v>
      </c>
      <c r="C420">
        <v>383</v>
      </c>
      <c r="D420" s="102">
        <v>641679.18</v>
      </c>
      <c r="E420" s="27">
        <v>48900</v>
      </c>
      <c r="F420" s="28">
        <f t="shared" si="57"/>
        <v>5025.830796319019</v>
      </c>
      <c r="G420" s="29">
        <f t="shared" si="58"/>
        <v>0.0002325754145336182</v>
      </c>
      <c r="H420" s="30">
        <f t="shared" si="59"/>
        <v>13.122273619631903</v>
      </c>
      <c r="I420" s="30">
        <f t="shared" si="60"/>
        <v>1195.8307963190189</v>
      </c>
      <c r="J420" s="30">
        <f t="shared" si="61"/>
        <v>1195.8307963190189</v>
      </c>
      <c r="K420" s="30">
        <f t="shared" si="62"/>
        <v>0.00014248212591690815</v>
      </c>
      <c r="L420" s="36">
        <f t="shared" si="54"/>
        <v>19027.02843294549</v>
      </c>
      <c r="M420" s="37">
        <f t="shared" si="55"/>
        <v>3484.0493133397317</v>
      </c>
      <c r="N420" s="38">
        <f t="shared" si="56"/>
        <v>22511.077746285224</v>
      </c>
      <c r="P420" s="35"/>
    </row>
    <row r="421" spans="1:16" s="14" customFormat="1" ht="12.75">
      <c r="A421" s="24" t="s">
        <v>482</v>
      </c>
      <c r="B421" s="25" t="s">
        <v>113</v>
      </c>
      <c r="C421">
        <v>1180</v>
      </c>
      <c r="D421">
        <v>1172284.4</v>
      </c>
      <c r="E421" s="27">
        <v>83650</v>
      </c>
      <c r="F421" s="28">
        <f t="shared" si="57"/>
        <v>16536.70761506276</v>
      </c>
      <c r="G421" s="29">
        <f t="shared" si="58"/>
        <v>0.0007652529073225752</v>
      </c>
      <c r="H421" s="30">
        <f t="shared" si="59"/>
        <v>14.0141589958159</v>
      </c>
      <c r="I421" s="30">
        <f t="shared" si="60"/>
        <v>4736.707615062761</v>
      </c>
      <c r="J421" s="30">
        <f t="shared" si="61"/>
        <v>4736.707615062761</v>
      </c>
      <c r="K421" s="30">
        <f t="shared" si="62"/>
        <v>0.0005643743018815046</v>
      </c>
      <c r="L421" s="36">
        <f t="shared" si="54"/>
        <v>62605.45146278201</v>
      </c>
      <c r="M421" s="37">
        <f t="shared" si="55"/>
        <v>13800.382934232366</v>
      </c>
      <c r="N421" s="38">
        <f t="shared" si="56"/>
        <v>76405.83439701438</v>
      </c>
      <c r="P421" s="35"/>
    </row>
    <row r="422" spans="1:16" s="14" customFormat="1" ht="12.75">
      <c r="A422" s="24" t="s">
        <v>483</v>
      </c>
      <c r="B422" s="25" t="s">
        <v>146</v>
      </c>
      <c r="C422">
        <v>1249</v>
      </c>
      <c r="D422">
        <v>2547505.56</v>
      </c>
      <c r="E422" s="27">
        <v>190250</v>
      </c>
      <c r="F422" s="28">
        <f t="shared" si="57"/>
        <v>16724.491166570304</v>
      </c>
      <c r="G422" s="29">
        <f t="shared" si="58"/>
        <v>0.0007739427815154049</v>
      </c>
      <c r="H422" s="30">
        <f t="shared" si="59"/>
        <v>13.39030517739816</v>
      </c>
      <c r="I422" s="30">
        <f t="shared" si="60"/>
        <v>4234.491166570302</v>
      </c>
      <c r="J422" s="30">
        <f t="shared" si="61"/>
        <v>4234.491166570302</v>
      </c>
      <c r="K422" s="30">
        <f t="shared" si="62"/>
        <v>0.000504535679668471</v>
      </c>
      <c r="L422" s="36">
        <f t="shared" si="54"/>
        <v>63316.37133226715</v>
      </c>
      <c r="M422" s="37">
        <f t="shared" si="55"/>
        <v>12337.176870377763</v>
      </c>
      <c r="N422" s="38">
        <f t="shared" si="56"/>
        <v>75653.54820264492</v>
      </c>
      <c r="P422" s="35"/>
    </row>
    <row r="423" spans="1:16" s="14" customFormat="1" ht="14.25">
      <c r="A423" s="24" t="s">
        <v>487</v>
      </c>
      <c r="B423" s="25" t="s">
        <v>246</v>
      </c>
      <c r="C423">
        <v>919</v>
      </c>
      <c r="D423" s="102">
        <v>1280779.52</v>
      </c>
      <c r="E423" s="27">
        <v>70300</v>
      </c>
      <c r="F423" s="28">
        <f t="shared" si="57"/>
        <v>16743.04948620199</v>
      </c>
      <c r="G423" s="29">
        <f t="shared" si="58"/>
        <v>0.0007748015865680041</v>
      </c>
      <c r="H423" s="30">
        <f t="shared" si="59"/>
        <v>18.21876984352774</v>
      </c>
      <c r="I423" s="30">
        <f t="shared" si="60"/>
        <v>7553.049486201991</v>
      </c>
      <c r="J423" s="30">
        <f t="shared" si="61"/>
        <v>7553.049486201991</v>
      </c>
      <c r="K423" s="30">
        <f t="shared" si="62"/>
        <v>0.0008999388134695379</v>
      </c>
      <c r="L423" s="36">
        <f t="shared" si="54"/>
        <v>63386.63029831878</v>
      </c>
      <c r="M423" s="37">
        <f t="shared" si="55"/>
        <v>22005.786234161173</v>
      </c>
      <c r="N423" s="38">
        <f t="shared" si="56"/>
        <v>85392.41653247995</v>
      </c>
      <c r="P423" s="35"/>
    </row>
    <row r="424" spans="1:16" s="14" customFormat="1" ht="12.75">
      <c r="A424" s="24" t="s">
        <v>483</v>
      </c>
      <c r="B424" s="25" t="s">
        <v>147</v>
      </c>
      <c r="C424">
        <v>1488</v>
      </c>
      <c r="D424">
        <v>2700628.61</v>
      </c>
      <c r="E424" s="27">
        <v>353200</v>
      </c>
      <c r="F424" s="28">
        <f t="shared" si="57"/>
        <v>11377.506714835787</v>
      </c>
      <c r="G424" s="29">
        <f t="shared" si="58"/>
        <v>0.0005265056560399954</v>
      </c>
      <c r="H424" s="30">
        <f t="shared" si="59"/>
        <v>7.646173867497168</v>
      </c>
      <c r="I424" s="30">
        <f t="shared" si="60"/>
        <v>-3502.4932851642134</v>
      </c>
      <c r="J424" s="30">
        <f t="shared" si="61"/>
        <v>0</v>
      </c>
      <c r="K424" s="30">
        <f t="shared" si="62"/>
        <v>0</v>
      </c>
      <c r="L424" s="36">
        <f t="shared" si="54"/>
        <v>43073.50416925327</v>
      </c>
      <c r="M424" s="37">
        <f t="shared" si="55"/>
        <v>0</v>
      </c>
      <c r="N424" s="38">
        <f t="shared" si="56"/>
        <v>43073.50416925327</v>
      </c>
      <c r="P424" s="35"/>
    </row>
    <row r="425" spans="1:16" s="14" customFormat="1" ht="12.75">
      <c r="A425" s="24" t="s">
        <v>483</v>
      </c>
      <c r="B425" s="25" t="s">
        <v>148</v>
      </c>
      <c r="C425">
        <v>337</v>
      </c>
      <c r="D425">
        <v>2030855.37</v>
      </c>
      <c r="E425" s="27">
        <v>158600</v>
      </c>
      <c r="F425" s="28">
        <f t="shared" si="57"/>
        <v>4315.247539029004</v>
      </c>
      <c r="G425" s="29">
        <f t="shared" si="58"/>
        <v>0.00019969245401972355</v>
      </c>
      <c r="H425" s="30">
        <f t="shared" si="59"/>
        <v>12.804888839848676</v>
      </c>
      <c r="I425" s="30">
        <f t="shared" si="60"/>
        <v>945.2475390290039</v>
      </c>
      <c r="J425" s="30">
        <f t="shared" si="61"/>
        <v>945.2475390290039</v>
      </c>
      <c r="K425" s="30">
        <f t="shared" si="62"/>
        <v>0.00011262536413441594</v>
      </c>
      <c r="L425" s="36">
        <f t="shared" si="54"/>
        <v>16336.868658697906</v>
      </c>
      <c r="M425" s="37">
        <f t="shared" si="55"/>
        <v>2753.975771009916</v>
      </c>
      <c r="N425" s="38">
        <f t="shared" si="56"/>
        <v>19090.84442970782</v>
      </c>
      <c r="P425" s="35"/>
    </row>
    <row r="426" spans="1:16" s="14" customFormat="1" ht="12.75">
      <c r="A426" s="24" t="s">
        <v>492</v>
      </c>
      <c r="B426" s="25" t="s">
        <v>389</v>
      </c>
      <c r="C426">
        <v>1391</v>
      </c>
      <c r="D426">
        <v>1988952.18</v>
      </c>
      <c r="E426" s="27">
        <v>121850</v>
      </c>
      <c r="F426" s="28">
        <f t="shared" si="57"/>
        <v>22705.231697825195</v>
      </c>
      <c r="G426" s="29">
        <f t="shared" si="58"/>
        <v>0.0010507076119775415</v>
      </c>
      <c r="H426" s="30">
        <f t="shared" si="59"/>
        <v>16.32295592942142</v>
      </c>
      <c r="I426" s="30">
        <f t="shared" si="60"/>
        <v>8795.231697825193</v>
      </c>
      <c r="J426" s="30">
        <f t="shared" si="61"/>
        <v>8795.231697825193</v>
      </c>
      <c r="K426" s="30">
        <f t="shared" si="62"/>
        <v>0.0010479436673611114</v>
      </c>
      <c r="L426" s="36">
        <f t="shared" si="54"/>
        <v>85958.54229862792</v>
      </c>
      <c r="M426" s="37">
        <f t="shared" si="55"/>
        <v>25624.88025211962</v>
      </c>
      <c r="N426" s="38">
        <f t="shared" si="56"/>
        <v>111583.42255074753</v>
      </c>
      <c r="P426" s="35"/>
    </row>
    <row r="427" spans="1:16" s="14" customFormat="1" ht="14.25">
      <c r="A427" s="24" t="s">
        <v>487</v>
      </c>
      <c r="B427" s="25" t="s">
        <v>247</v>
      </c>
      <c r="C427">
        <v>386</v>
      </c>
      <c r="D427" s="102">
        <v>1239501.63</v>
      </c>
      <c r="E427" s="27">
        <v>91300</v>
      </c>
      <c r="F427" s="28">
        <f t="shared" si="57"/>
        <v>5240.3902429353775</v>
      </c>
      <c r="G427" s="29">
        <f t="shared" si="58"/>
        <v>0.00024250437041399754</v>
      </c>
      <c r="H427" s="30">
        <f t="shared" si="59"/>
        <v>13.57614052573932</v>
      </c>
      <c r="I427" s="30">
        <f t="shared" si="60"/>
        <v>1380.3902429353773</v>
      </c>
      <c r="J427" s="30">
        <f t="shared" si="61"/>
        <v>1380.3902429353773</v>
      </c>
      <c r="K427" s="30">
        <f t="shared" si="62"/>
        <v>0.00016447221213386454</v>
      </c>
      <c r="L427" s="36">
        <f t="shared" si="54"/>
        <v>19839.31775520372</v>
      </c>
      <c r="M427" s="37">
        <f t="shared" si="55"/>
        <v>4021.762688202962</v>
      </c>
      <c r="N427" s="38">
        <f t="shared" si="56"/>
        <v>23861.08044340668</v>
      </c>
      <c r="P427" s="35"/>
    </row>
    <row r="428" spans="1:16" s="14" customFormat="1" ht="12.75">
      <c r="A428" s="24" t="s">
        <v>493</v>
      </c>
      <c r="B428" s="25" t="s">
        <v>428</v>
      </c>
      <c r="C428">
        <v>61</v>
      </c>
      <c r="D428">
        <v>137207.62</v>
      </c>
      <c r="E428" s="27">
        <v>7550</v>
      </c>
      <c r="F428" s="28">
        <f t="shared" si="57"/>
        <v>1108.564876821192</v>
      </c>
      <c r="G428" s="29">
        <f t="shared" si="58"/>
        <v>5.1299963371813534E-05</v>
      </c>
      <c r="H428" s="30">
        <f t="shared" si="59"/>
        <v>18.173194701986755</v>
      </c>
      <c r="I428" s="30">
        <f t="shared" si="60"/>
        <v>498.56487682119206</v>
      </c>
      <c r="J428" s="30">
        <f t="shared" si="61"/>
        <v>498.56487682119206</v>
      </c>
      <c r="K428" s="30">
        <f t="shared" si="62"/>
        <v>5.940354084846134E-05</v>
      </c>
      <c r="L428" s="36">
        <f t="shared" si="54"/>
        <v>4196.857452202747</v>
      </c>
      <c r="M428" s="37">
        <f t="shared" si="55"/>
        <v>1452.5672211244723</v>
      </c>
      <c r="N428" s="38">
        <f t="shared" si="56"/>
        <v>5649.424673327219</v>
      </c>
      <c r="P428" s="35"/>
    </row>
    <row r="429" spans="1:16" s="14" customFormat="1" ht="12.75">
      <c r="A429" s="24" t="s">
        <v>482</v>
      </c>
      <c r="B429" s="25" t="s">
        <v>114</v>
      </c>
      <c r="C429">
        <v>521</v>
      </c>
      <c r="D429">
        <v>829863.56</v>
      </c>
      <c r="E429" s="27">
        <v>40600</v>
      </c>
      <c r="F429" s="28">
        <f t="shared" si="57"/>
        <v>10649.234353694583</v>
      </c>
      <c r="G429" s="29">
        <f t="shared" si="58"/>
        <v>0.0004928041143148249</v>
      </c>
      <c r="H429" s="30">
        <f t="shared" si="59"/>
        <v>20.439989162561577</v>
      </c>
      <c r="I429" s="30">
        <f t="shared" si="60"/>
        <v>5439.234353694582</v>
      </c>
      <c r="J429" s="30">
        <f t="shared" si="61"/>
        <v>5439.234353694582</v>
      </c>
      <c r="K429" s="30">
        <f t="shared" si="62"/>
        <v>0.0006480797086513018</v>
      </c>
      <c r="L429" s="36">
        <f t="shared" si="54"/>
        <v>40316.37614725321</v>
      </c>
      <c r="M429" s="37">
        <f t="shared" si="55"/>
        <v>15847.192406665477</v>
      </c>
      <c r="N429" s="38">
        <f t="shared" si="56"/>
        <v>56163.56855391869</v>
      </c>
      <c r="P429" s="35"/>
    </row>
    <row r="430" spans="1:16" s="14" customFormat="1" ht="12.75">
      <c r="A430" s="24" t="s">
        <v>491</v>
      </c>
      <c r="B430" s="25" t="s">
        <v>368</v>
      </c>
      <c r="C430">
        <v>35</v>
      </c>
      <c r="D430">
        <v>464686.64</v>
      </c>
      <c r="E430" s="27">
        <v>49200</v>
      </c>
      <c r="F430" s="28">
        <f t="shared" si="57"/>
        <v>330.5697642276423</v>
      </c>
      <c r="G430" s="29">
        <f t="shared" si="58"/>
        <v>1.5297450921713074E-05</v>
      </c>
      <c r="H430" s="30">
        <f t="shared" si="59"/>
        <v>9.444850406504065</v>
      </c>
      <c r="I430" s="30">
        <f t="shared" si="60"/>
        <v>-19.430235772357733</v>
      </c>
      <c r="J430" s="30">
        <f t="shared" si="61"/>
        <v>0</v>
      </c>
      <c r="K430" s="30">
        <f t="shared" si="62"/>
        <v>0</v>
      </c>
      <c r="L430" s="36">
        <f t="shared" si="54"/>
        <v>1251.4866810952203</v>
      </c>
      <c r="M430" s="37">
        <f t="shared" si="55"/>
        <v>0</v>
      </c>
      <c r="N430" s="38">
        <f t="shared" si="56"/>
        <v>1251.4866810952203</v>
      </c>
      <c r="P430" s="35"/>
    </row>
    <row r="431" spans="1:16" s="14" customFormat="1" ht="12.75">
      <c r="A431" s="24" t="s">
        <v>485</v>
      </c>
      <c r="B431" s="25" t="s">
        <v>194</v>
      </c>
      <c r="C431">
        <v>2777</v>
      </c>
      <c r="D431">
        <v>6765824.19</v>
      </c>
      <c r="E431" s="27">
        <v>360300</v>
      </c>
      <c r="F431" s="28">
        <f t="shared" si="57"/>
        <v>52147.35991015821</v>
      </c>
      <c r="G431" s="29">
        <f t="shared" si="58"/>
        <v>0.0024131719390198467</v>
      </c>
      <c r="H431" s="30">
        <f t="shared" si="59"/>
        <v>18.778307493755204</v>
      </c>
      <c r="I431" s="30">
        <f t="shared" si="60"/>
        <v>24377.3599101582</v>
      </c>
      <c r="J431" s="30">
        <f t="shared" si="61"/>
        <v>24377.3599101582</v>
      </c>
      <c r="K431" s="30">
        <f t="shared" si="62"/>
        <v>0.002904539734996377</v>
      </c>
      <c r="L431" s="36">
        <f t="shared" si="54"/>
        <v>197421.94672377917</v>
      </c>
      <c r="M431" s="37">
        <f t="shared" si="55"/>
        <v>71023.36243342941</v>
      </c>
      <c r="N431" s="38">
        <f t="shared" si="56"/>
        <v>268445.3091572086</v>
      </c>
      <c r="P431" s="35"/>
    </row>
    <row r="432" spans="1:16" s="14" customFormat="1" ht="12.75">
      <c r="A432" s="24" t="s">
        <v>492</v>
      </c>
      <c r="B432" s="25" t="s">
        <v>390</v>
      </c>
      <c r="C432">
        <v>959</v>
      </c>
      <c r="D432">
        <v>1041296.87</v>
      </c>
      <c r="E432" s="27">
        <v>50550</v>
      </c>
      <c r="F432" s="28">
        <f t="shared" si="57"/>
        <v>19754.771480316518</v>
      </c>
      <c r="G432" s="29">
        <f t="shared" si="58"/>
        <v>0.000914172074677994</v>
      </c>
      <c r="H432" s="30">
        <f t="shared" si="59"/>
        <v>20.599344609297724</v>
      </c>
      <c r="I432" s="30">
        <f t="shared" si="60"/>
        <v>10164.771480316516</v>
      </c>
      <c r="J432" s="30">
        <f t="shared" si="61"/>
        <v>10164.771480316516</v>
      </c>
      <c r="K432" s="30">
        <f t="shared" si="62"/>
        <v>0.0012111230572361708</v>
      </c>
      <c r="L432" s="36">
        <f t="shared" si="54"/>
        <v>74788.55016719192</v>
      </c>
      <c r="M432" s="37">
        <f t="shared" si="55"/>
        <v>29615.030157497546</v>
      </c>
      <c r="N432" s="38">
        <f t="shared" si="56"/>
        <v>104403.58032468946</v>
      </c>
      <c r="P432" s="35"/>
    </row>
    <row r="433" spans="1:16" s="14" customFormat="1" ht="12.75">
      <c r="A433" s="24" t="s">
        <v>493</v>
      </c>
      <c r="B433" s="25" t="s">
        <v>429</v>
      </c>
      <c r="C433">
        <v>224</v>
      </c>
      <c r="D433">
        <v>233631</v>
      </c>
      <c r="E433" s="27">
        <v>19650</v>
      </c>
      <c r="F433" s="28">
        <f t="shared" si="57"/>
        <v>2663.274503816794</v>
      </c>
      <c r="G433" s="29">
        <f t="shared" si="58"/>
        <v>0.00012324572729262442</v>
      </c>
      <c r="H433" s="30">
        <f t="shared" si="59"/>
        <v>11.889618320610687</v>
      </c>
      <c r="I433" s="30">
        <f t="shared" si="60"/>
        <v>423.27450381679387</v>
      </c>
      <c r="J433" s="30">
        <f t="shared" si="61"/>
        <v>423.27450381679387</v>
      </c>
      <c r="K433" s="30">
        <f t="shared" si="62"/>
        <v>5.0432763009518815E-05</v>
      </c>
      <c r="L433" s="36">
        <f t="shared" si="54"/>
        <v>10082.750845089206</v>
      </c>
      <c r="M433" s="37">
        <f t="shared" si="55"/>
        <v>1233.2089530697278</v>
      </c>
      <c r="N433" s="38">
        <f t="shared" si="56"/>
        <v>11315.959798158934</v>
      </c>
      <c r="P433" s="35"/>
    </row>
    <row r="434" spans="1:16" s="14" customFormat="1" ht="12.75">
      <c r="A434" s="24" t="s">
        <v>490</v>
      </c>
      <c r="B434" s="25" t="s">
        <v>335</v>
      </c>
      <c r="C434">
        <v>8768</v>
      </c>
      <c r="D434">
        <v>15585167.21</v>
      </c>
      <c r="E434" s="27">
        <v>937550</v>
      </c>
      <c r="F434" s="28">
        <f t="shared" si="57"/>
        <v>145753.02234257373</v>
      </c>
      <c r="G434" s="29">
        <f t="shared" si="58"/>
        <v>0.006744868851470196</v>
      </c>
      <c r="H434" s="30">
        <f t="shared" si="59"/>
        <v>16.62329178177164</v>
      </c>
      <c r="I434" s="30">
        <f t="shared" si="60"/>
        <v>58073.02234257375</v>
      </c>
      <c r="J434" s="30">
        <f t="shared" si="61"/>
        <v>58073.02234257375</v>
      </c>
      <c r="K434" s="30">
        <f t="shared" si="62"/>
        <v>0.006919346539042143</v>
      </c>
      <c r="L434" s="36">
        <f t="shared" si="54"/>
        <v>551798.7000937338</v>
      </c>
      <c r="M434" s="37">
        <f t="shared" si="55"/>
        <v>169195.57034240352</v>
      </c>
      <c r="N434" s="38">
        <f t="shared" si="56"/>
        <v>720994.2704361373</v>
      </c>
      <c r="P434" s="35"/>
    </row>
    <row r="435" spans="1:16" s="14" customFormat="1" ht="12.75">
      <c r="A435" s="24" t="s">
        <v>483</v>
      </c>
      <c r="B435" s="25" t="s">
        <v>149</v>
      </c>
      <c r="C435">
        <v>1568</v>
      </c>
      <c r="D435">
        <v>4963977.81</v>
      </c>
      <c r="E435" s="27">
        <v>496900</v>
      </c>
      <c r="F435" s="28">
        <f t="shared" si="57"/>
        <v>15664.152155524249</v>
      </c>
      <c r="G435" s="29">
        <f t="shared" si="58"/>
        <v>0.0007248745189664901</v>
      </c>
      <c r="H435" s="30">
        <f t="shared" si="59"/>
        <v>9.989892956329241</v>
      </c>
      <c r="I435" s="30">
        <f t="shared" si="60"/>
        <v>-15.847844475750264</v>
      </c>
      <c r="J435" s="30">
        <f t="shared" si="61"/>
        <v>0</v>
      </c>
      <c r="K435" s="30">
        <f t="shared" si="62"/>
        <v>0</v>
      </c>
      <c r="L435" s="36">
        <f t="shared" si="54"/>
        <v>59302.0896484287</v>
      </c>
      <c r="M435" s="37">
        <f t="shared" si="55"/>
        <v>0</v>
      </c>
      <c r="N435" s="38">
        <f t="shared" si="56"/>
        <v>59302.0896484287</v>
      </c>
      <c r="P435" s="35"/>
    </row>
    <row r="436" spans="1:16" s="14" customFormat="1" ht="12.75">
      <c r="A436" s="24" t="s">
        <v>483</v>
      </c>
      <c r="B436" s="25" t="s">
        <v>150</v>
      </c>
      <c r="C436">
        <v>1541</v>
      </c>
      <c r="D436">
        <v>3032860.99</v>
      </c>
      <c r="E436" s="27">
        <v>306950</v>
      </c>
      <c r="F436" s="28">
        <f t="shared" si="57"/>
        <v>15226.058920312755</v>
      </c>
      <c r="G436" s="29">
        <f t="shared" si="58"/>
        <v>0.0007046013104338208</v>
      </c>
      <c r="H436" s="30">
        <f t="shared" si="59"/>
        <v>9.880635250040724</v>
      </c>
      <c r="I436" s="30">
        <f t="shared" si="60"/>
        <v>-183.94107968724438</v>
      </c>
      <c r="J436" s="30">
        <f t="shared" si="61"/>
        <v>0</v>
      </c>
      <c r="K436" s="30">
        <f t="shared" si="62"/>
        <v>0</v>
      </c>
      <c r="L436" s="36">
        <f t="shared" si="54"/>
        <v>57643.53551470114</v>
      </c>
      <c r="M436" s="37">
        <f t="shared" si="55"/>
        <v>0</v>
      </c>
      <c r="N436" s="38">
        <f t="shared" si="56"/>
        <v>57643.53551470114</v>
      </c>
      <c r="P436" s="35"/>
    </row>
    <row r="437" spans="1:16" s="14" customFormat="1" ht="12.75">
      <c r="A437" s="24" t="s">
        <v>492</v>
      </c>
      <c r="B437" s="25" t="s">
        <v>391</v>
      </c>
      <c r="C437">
        <v>1051</v>
      </c>
      <c r="D437">
        <v>962491.97</v>
      </c>
      <c r="E437" s="27">
        <v>67350</v>
      </c>
      <c r="F437" s="28">
        <f t="shared" si="57"/>
        <v>15019.733637268004</v>
      </c>
      <c r="G437" s="29">
        <f t="shared" si="58"/>
        <v>0.0006950533988192784</v>
      </c>
      <c r="H437" s="30">
        <f t="shared" si="59"/>
        <v>14.290897847067557</v>
      </c>
      <c r="I437" s="30">
        <f t="shared" si="60"/>
        <v>4509.733637268002</v>
      </c>
      <c r="J437" s="30">
        <f t="shared" si="61"/>
        <v>4509.733637268002</v>
      </c>
      <c r="K437" s="30">
        <f t="shared" si="62"/>
        <v>0.0005373305637677499</v>
      </c>
      <c r="L437" s="36">
        <f t="shared" si="54"/>
        <v>56862.41947915867</v>
      </c>
      <c r="M437" s="37">
        <f t="shared" si="55"/>
        <v>13139.094954431206</v>
      </c>
      <c r="N437" s="38">
        <f t="shared" si="56"/>
        <v>70001.51443358988</v>
      </c>
      <c r="P437" s="35"/>
    </row>
    <row r="438" spans="1:16" s="14" customFormat="1" ht="12.75">
      <c r="A438" s="39" t="s">
        <v>479</v>
      </c>
      <c r="B438" s="25" t="s">
        <v>12</v>
      </c>
      <c r="C438">
        <v>5833</v>
      </c>
      <c r="D438">
        <v>6544260</v>
      </c>
      <c r="E438" s="27">
        <v>505700</v>
      </c>
      <c r="F438" s="28">
        <f t="shared" si="57"/>
        <v>75484.81032232549</v>
      </c>
      <c r="G438" s="29">
        <f t="shared" si="58"/>
        <v>0.0034931361128521395</v>
      </c>
      <c r="H438" s="30">
        <f t="shared" si="59"/>
        <v>12.940992683409135</v>
      </c>
      <c r="I438" s="30">
        <f t="shared" si="60"/>
        <v>17154.810322325484</v>
      </c>
      <c r="J438" s="30">
        <f t="shared" si="61"/>
        <v>17154.810322325484</v>
      </c>
      <c r="K438" s="30">
        <f t="shared" si="62"/>
        <v>0.0020439796766817727</v>
      </c>
      <c r="L438" s="36">
        <f t="shared" si="54"/>
        <v>285773.9725957971</v>
      </c>
      <c r="M438" s="37">
        <f t="shared" si="55"/>
        <v>49980.48662732944</v>
      </c>
      <c r="N438" s="38">
        <f t="shared" si="56"/>
        <v>335754.4592231265</v>
      </c>
      <c r="P438" s="35"/>
    </row>
    <row r="439" spans="1:16" s="14" customFormat="1" ht="12.75">
      <c r="A439" s="24" t="s">
        <v>485</v>
      </c>
      <c r="B439" s="25" t="s">
        <v>195</v>
      </c>
      <c r="C439">
        <v>2255</v>
      </c>
      <c r="D439">
        <v>3570636</v>
      </c>
      <c r="E439" s="27">
        <v>234350</v>
      </c>
      <c r="F439" s="28">
        <f t="shared" si="57"/>
        <v>34357.94401536164</v>
      </c>
      <c r="G439" s="29">
        <f t="shared" si="58"/>
        <v>0.0015899486862447</v>
      </c>
      <c r="H439" s="30">
        <f t="shared" si="59"/>
        <v>15.236338809473011</v>
      </c>
      <c r="I439" s="30">
        <f t="shared" si="60"/>
        <v>11807.94401536164</v>
      </c>
      <c r="J439" s="30">
        <f t="shared" si="61"/>
        <v>11807.94401536164</v>
      </c>
      <c r="K439" s="30">
        <f t="shared" si="62"/>
        <v>0.0014069055347925073</v>
      </c>
      <c r="L439" s="36">
        <f t="shared" si="54"/>
        <v>130073.93288222814</v>
      </c>
      <c r="M439" s="37">
        <f t="shared" si="55"/>
        <v>34402.40823811306</v>
      </c>
      <c r="N439" s="38">
        <f t="shared" si="56"/>
        <v>164476.3411203412</v>
      </c>
      <c r="P439" s="35"/>
    </row>
    <row r="440" spans="1:16" s="14" customFormat="1" ht="12.75">
      <c r="A440" s="24" t="s">
        <v>492</v>
      </c>
      <c r="B440" s="25" t="s">
        <v>392</v>
      </c>
      <c r="C440">
        <v>2193</v>
      </c>
      <c r="D440">
        <v>2079395.2200000002</v>
      </c>
      <c r="E440" s="27">
        <v>132000</v>
      </c>
      <c r="F440" s="28">
        <f t="shared" si="57"/>
        <v>34546.316041363636</v>
      </c>
      <c r="G440" s="29">
        <f t="shared" si="58"/>
        <v>0.001598665792691268</v>
      </c>
      <c r="H440" s="30">
        <f t="shared" si="59"/>
        <v>15.752994090909093</v>
      </c>
      <c r="I440" s="30">
        <f t="shared" si="60"/>
        <v>12616.316041363641</v>
      </c>
      <c r="J440" s="30">
        <f t="shared" si="61"/>
        <v>12616.316041363641</v>
      </c>
      <c r="K440" s="30">
        <f t="shared" si="62"/>
        <v>0.0015032223089975734</v>
      </c>
      <c r="L440" s="36">
        <f t="shared" si="54"/>
        <v>130787.08062634572</v>
      </c>
      <c r="M440" s="37">
        <f t="shared" si="55"/>
        <v>36757.59762676631</v>
      </c>
      <c r="N440" s="38">
        <f t="shared" si="56"/>
        <v>167544.67825311204</v>
      </c>
      <c r="P440" s="35"/>
    </row>
    <row r="441" spans="1:16" s="14" customFormat="1" ht="12.75">
      <c r="A441" s="24" t="s">
        <v>495</v>
      </c>
      <c r="B441" s="25" t="s">
        <v>509</v>
      </c>
      <c r="C441" s="26">
        <v>7620</v>
      </c>
      <c r="D441">
        <v>27418918.672399994</v>
      </c>
      <c r="E441" s="27">
        <v>4200000</v>
      </c>
      <c r="F441" s="28">
        <f t="shared" si="57"/>
        <v>49745.752448497136</v>
      </c>
      <c r="G441" s="29">
        <f t="shared" si="58"/>
        <v>0.0023020351193418056</v>
      </c>
      <c r="H441" s="30">
        <f t="shared" si="59"/>
        <v>6.528313969619046</v>
      </c>
      <c r="I441" s="30">
        <f t="shared" si="60"/>
        <v>-26454.247551502867</v>
      </c>
      <c r="J441" s="30">
        <f t="shared" si="61"/>
        <v>0</v>
      </c>
      <c r="K441" s="30">
        <f t="shared" si="62"/>
        <v>0</v>
      </c>
      <c r="L441" s="36">
        <f t="shared" si="54"/>
        <v>188329.82736885242</v>
      </c>
      <c r="M441" s="37">
        <f t="shared" si="55"/>
        <v>0</v>
      </c>
      <c r="N441" s="38">
        <f t="shared" si="56"/>
        <v>188329.82736885242</v>
      </c>
      <c r="P441" s="35"/>
    </row>
    <row r="442" spans="1:16" s="14" customFormat="1" ht="14.25">
      <c r="A442" s="24" t="s">
        <v>487</v>
      </c>
      <c r="B442" s="25" t="s">
        <v>248</v>
      </c>
      <c r="C442">
        <v>104</v>
      </c>
      <c r="D442" s="102">
        <v>166153.94</v>
      </c>
      <c r="E442" s="27">
        <v>29250</v>
      </c>
      <c r="F442" s="28">
        <f t="shared" si="57"/>
        <v>590.7695644444445</v>
      </c>
      <c r="G442" s="29">
        <f t="shared" si="58"/>
        <v>2.733846042830254E-05</v>
      </c>
      <c r="H442" s="30">
        <f t="shared" si="59"/>
        <v>5.680476581196581</v>
      </c>
      <c r="I442" s="30">
        <f t="shared" si="60"/>
        <v>-449.2304355555556</v>
      </c>
      <c r="J442" s="30">
        <f t="shared" si="61"/>
        <v>0</v>
      </c>
      <c r="K442" s="30">
        <f t="shared" si="62"/>
        <v>0</v>
      </c>
      <c r="L442" s="36">
        <f t="shared" si="54"/>
        <v>2236.5634171838847</v>
      </c>
      <c r="M442" s="37">
        <f t="shared" si="55"/>
        <v>0</v>
      </c>
      <c r="N442" s="38">
        <f t="shared" si="56"/>
        <v>2236.5634171838847</v>
      </c>
      <c r="P442" s="35"/>
    </row>
    <row r="443" spans="1:16" s="14" customFormat="1" ht="12.75">
      <c r="A443" s="39" t="s">
        <v>480</v>
      </c>
      <c r="B443" s="25" t="s">
        <v>65</v>
      </c>
      <c r="C443">
        <v>1983</v>
      </c>
      <c r="D443">
        <v>1481787.62</v>
      </c>
      <c r="E443" s="27">
        <v>62350</v>
      </c>
      <c r="F443" s="28">
        <f t="shared" si="57"/>
        <v>47127.26303865277</v>
      </c>
      <c r="G443" s="29">
        <f t="shared" si="58"/>
        <v>0.0021808618676691705</v>
      </c>
      <c r="H443" s="30">
        <f t="shared" si="59"/>
        <v>23.76563945469126</v>
      </c>
      <c r="I443" s="30">
        <f t="shared" si="60"/>
        <v>27297.26303865277</v>
      </c>
      <c r="J443" s="30">
        <f t="shared" si="61"/>
        <v>27297.26303865277</v>
      </c>
      <c r="K443" s="30">
        <f t="shared" si="62"/>
        <v>0.0032524434739701217</v>
      </c>
      <c r="L443" s="36">
        <f t="shared" si="54"/>
        <v>178416.626055158</v>
      </c>
      <c r="M443" s="37">
        <f t="shared" si="55"/>
        <v>79530.4911352195</v>
      </c>
      <c r="N443" s="38">
        <f t="shared" si="56"/>
        <v>257947.1171903775</v>
      </c>
      <c r="P443" s="35"/>
    </row>
    <row r="444" spans="1:16" s="14" customFormat="1" ht="12.75">
      <c r="A444" s="24" t="s">
        <v>493</v>
      </c>
      <c r="B444" s="25" t="s">
        <v>430</v>
      </c>
      <c r="C444">
        <v>131</v>
      </c>
      <c r="D444">
        <v>219857.6256</v>
      </c>
      <c r="E444" s="27">
        <v>9500</v>
      </c>
      <c r="F444" s="28">
        <f t="shared" si="57"/>
        <v>3031.720942484211</v>
      </c>
      <c r="G444" s="29">
        <f t="shared" si="58"/>
        <v>0.00014029595971773337</v>
      </c>
      <c r="H444" s="30">
        <f t="shared" si="59"/>
        <v>23.142907957894735</v>
      </c>
      <c r="I444" s="30">
        <f t="shared" si="60"/>
        <v>1721.7209424842104</v>
      </c>
      <c r="J444" s="30">
        <f t="shared" si="61"/>
        <v>1721.7209424842104</v>
      </c>
      <c r="K444" s="30">
        <f t="shared" si="62"/>
        <v>0.00020514144716454437</v>
      </c>
      <c r="L444" s="36">
        <f t="shared" si="54"/>
        <v>11477.632835481116</v>
      </c>
      <c r="M444" s="37">
        <f t="shared" si="55"/>
        <v>5016.228621883122</v>
      </c>
      <c r="N444" s="38">
        <f t="shared" si="56"/>
        <v>16493.861457364237</v>
      </c>
      <c r="P444" s="35"/>
    </row>
    <row r="445" spans="1:16" s="14" customFormat="1" ht="12.75">
      <c r="A445" s="24" t="s">
        <v>484</v>
      </c>
      <c r="B445" s="25" t="s">
        <v>175</v>
      </c>
      <c r="C445">
        <v>4434</v>
      </c>
      <c r="D445">
        <v>4234318</v>
      </c>
      <c r="E445" s="27">
        <v>319300</v>
      </c>
      <c r="F445" s="28">
        <f t="shared" si="57"/>
        <v>58800.39465079862</v>
      </c>
      <c r="G445" s="29">
        <f t="shared" si="58"/>
        <v>0.0027210478654924</v>
      </c>
      <c r="H445" s="30">
        <f t="shared" si="59"/>
        <v>13.261252740369558</v>
      </c>
      <c r="I445" s="30">
        <f t="shared" si="60"/>
        <v>14460.394650798622</v>
      </c>
      <c r="J445" s="30">
        <f t="shared" si="61"/>
        <v>14460.394650798622</v>
      </c>
      <c r="K445" s="30">
        <f t="shared" si="62"/>
        <v>0.0017229425582493722</v>
      </c>
      <c r="L445" s="36">
        <f t="shared" si="54"/>
        <v>222609.32097208328</v>
      </c>
      <c r="M445" s="37">
        <f t="shared" si="55"/>
        <v>42130.314931524896</v>
      </c>
      <c r="N445" s="38">
        <f t="shared" si="56"/>
        <v>264739.63590360817</v>
      </c>
      <c r="P445" s="35"/>
    </row>
    <row r="446" spans="1:16" s="14" customFormat="1" ht="12.75">
      <c r="A446" s="24" t="s">
        <v>488</v>
      </c>
      <c r="B446" s="25" t="s">
        <v>304</v>
      </c>
      <c r="C446">
        <v>1862</v>
      </c>
      <c r="D446">
        <v>4179588.25</v>
      </c>
      <c r="E446" s="27">
        <v>237000</v>
      </c>
      <c r="F446" s="28">
        <f t="shared" si="57"/>
        <v>32837.10262236287</v>
      </c>
      <c r="G446" s="29">
        <f t="shared" si="58"/>
        <v>0.0015195702091826322</v>
      </c>
      <c r="H446" s="30">
        <f t="shared" si="59"/>
        <v>17.635393459915612</v>
      </c>
      <c r="I446" s="30">
        <f t="shared" si="60"/>
        <v>14217.102622362869</v>
      </c>
      <c r="J446" s="30">
        <f t="shared" si="61"/>
        <v>14217.102622362869</v>
      </c>
      <c r="K446" s="30">
        <f t="shared" si="62"/>
        <v>0.0016939545395958408</v>
      </c>
      <c r="L446" s="36">
        <f t="shared" si="54"/>
        <v>124316.2594548255</v>
      </c>
      <c r="M446" s="37">
        <f t="shared" si="55"/>
        <v>41421.48436183075</v>
      </c>
      <c r="N446" s="38">
        <f t="shared" si="56"/>
        <v>165737.74381665624</v>
      </c>
      <c r="P446" s="35"/>
    </row>
    <row r="447" spans="1:16" s="14" customFormat="1" ht="12.75">
      <c r="A447" s="24" t="s">
        <v>483</v>
      </c>
      <c r="B447" s="25" t="s">
        <v>151</v>
      </c>
      <c r="C447">
        <v>532</v>
      </c>
      <c r="D447">
        <v>691998.71</v>
      </c>
      <c r="E447" s="27">
        <v>54850</v>
      </c>
      <c r="F447" s="28">
        <f t="shared" si="57"/>
        <v>6711.8197578851405</v>
      </c>
      <c r="G447" s="29">
        <f t="shared" si="58"/>
        <v>0.0003105962627329922</v>
      </c>
      <c r="H447" s="30">
        <f t="shared" si="59"/>
        <v>12.616202552415679</v>
      </c>
      <c r="I447" s="30">
        <f t="shared" si="60"/>
        <v>1391.8197578851411</v>
      </c>
      <c r="J447" s="30">
        <f t="shared" si="61"/>
        <v>1391.8197578851411</v>
      </c>
      <c r="K447" s="30">
        <f t="shared" si="62"/>
        <v>0.00016583402819785476</v>
      </c>
      <c r="L447" s="36">
        <f t="shared" si="54"/>
        <v>25409.92535276344</v>
      </c>
      <c r="M447" s="37">
        <f t="shared" si="55"/>
        <v>4055.062544533061</v>
      </c>
      <c r="N447" s="38">
        <f t="shared" si="56"/>
        <v>29464.9878972965</v>
      </c>
      <c r="P447" s="35"/>
    </row>
    <row r="448" spans="1:16" s="14" customFormat="1" ht="12.75">
      <c r="A448" s="24" t="s">
        <v>484</v>
      </c>
      <c r="B448" s="25" t="s">
        <v>176</v>
      </c>
      <c r="C448">
        <v>596</v>
      </c>
      <c r="D448">
        <v>1166120.98</v>
      </c>
      <c r="E448" s="27">
        <v>71200</v>
      </c>
      <c r="F448" s="28">
        <f t="shared" si="57"/>
        <v>9761.349776404495</v>
      </c>
      <c r="G448" s="29">
        <f t="shared" si="58"/>
        <v>0.0004517163554964238</v>
      </c>
      <c r="H448" s="30">
        <f t="shared" si="59"/>
        <v>16.378103651685393</v>
      </c>
      <c r="I448" s="30">
        <f t="shared" si="60"/>
        <v>3801.349776404494</v>
      </c>
      <c r="J448" s="30">
        <f t="shared" si="61"/>
        <v>3801.349776404494</v>
      </c>
      <c r="K448" s="30">
        <f t="shared" si="62"/>
        <v>0.0004529272863377432</v>
      </c>
      <c r="L448" s="36">
        <f t="shared" si="54"/>
        <v>36954.98063237724</v>
      </c>
      <c r="M448" s="37">
        <f t="shared" si="55"/>
        <v>11075.22077455598</v>
      </c>
      <c r="N448" s="38">
        <f t="shared" si="56"/>
        <v>48030.20140693322</v>
      </c>
      <c r="P448" s="35"/>
    </row>
    <row r="449" spans="1:16" s="14" customFormat="1" ht="12.75">
      <c r="A449" s="24" t="s">
        <v>485</v>
      </c>
      <c r="B449" s="25" t="s">
        <v>196</v>
      </c>
      <c r="C449">
        <v>1137</v>
      </c>
      <c r="D449">
        <v>5663004.19</v>
      </c>
      <c r="E449" s="27">
        <v>492650</v>
      </c>
      <c r="F449" s="28">
        <f t="shared" si="57"/>
        <v>13069.797552075512</v>
      </c>
      <c r="G449" s="29">
        <f t="shared" si="58"/>
        <v>0.0006048181299240624</v>
      </c>
      <c r="H449" s="30">
        <f t="shared" si="59"/>
        <v>11.494984654419975</v>
      </c>
      <c r="I449" s="30">
        <f t="shared" si="60"/>
        <v>1699.7975520755112</v>
      </c>
      <c r="J449" s="30">
        <f t="shared" si="61"/>
        <v>1699.7975520755112</v>
      </c>
      <c r="K449" s="30">
        <f t="shared" si="62"/>
        <v>0.00020252929561070157</v>
      </c>
      <c r="L449" s="36">
        <f t="shared" si="54"/>
        <v>49480.259028680004</v>
      </c>
      <c r="M449" s="37">
        <f t="shared" si="55"/>
        <v>4952.354891975325</v>
      </c>
      <c r="N449" s="38">
        <f t="shared" si="56"/>
        <v>54432.61392065533</v>
      </c>
      <c r="P449" s="35"/>
    </row>
    <row r="450" spans="1:16" s="14" customFormat="1" ht="12.75">
      <c r="A450" s="39" t="s">
        <v>480</v>
      </c>
      <c r="B450" s="25" t="s">
        <v>66</v>
      </c>
      <c r="C450">
        <v>264</v>
      </c>
      <c r="D450">
        <v>291312.636</v>
      </c>
      <c r="E450" s="27">
        <v>16900</v>
      </c>
      <c r="F450" s="28">
        <f t="shared" si="57"/>
        <v>4550.6825978698225</v>
      </c>
      <c r="G450" s="29">
        <f t="shared" si="58"/>
        <v>0.0002105874500163565</v>
      </c>
      <c r="H450" s="30">
        <f t="shared" si="59"/>
        <v>17.237434082840238</v>
      </c>
      <c r="I450" s="30">
        <f t="shared" si="60"/>
        <v>1910.682597869823</v>
      </c>
      <c r="J450" s="30">
        <f t="shared" si="61"/>
        <v>1910.682597869823</v>
      </c>
      <c r="K450" s="30">
        <f t="shared" si="62"/>
        <v>0.00022765605245736348</v>
      </c>
      <c r="L450" s="36">
        <f t="shared" si="54"/>
        <v>17228.189863135864</v>
      </c>
      <c r="M450" s="37">
        <f t="shared" si="55"/>
        <v>5566.767818331572</v>
      </c>
      <c r="N450" s="38">
        <f t="shared" si="56"/>
        <v>22794.957681467436</v>
      </c>
      <c r="P450" s="35"/>
    </row>
    <row r="451" spans="1:16" s="14" customFormat="1" ht="12.75">
      <c r="A451" s="24" t="s">
        <v>493</v>
      </c>
      <c r="B451" s="25" t="s">
        <v>431</v>
      </c>
      <c r="C451">
        <v>98</v>
      </c>
      <c r="D451">
        <v>160409</v>
      </c>
      <c r="E451" s="27">
        <v>10050</v>
      </c>
      <c r="F451" s="28">
        <f t="shared" si="57"/>
        <v>1564.187263681592</v>
      </c>
      <c r="G451" s="29">
        <f t="shared" si="58"/>
        <v>7.238435116546256E-05</v>
      </c>
      <c r="H451" s="30">
        <f t="shared" si="59"/>
        <v>15.961094527363183</v>
      </c>
      <c r="I451" s="30">
        <f t="shared" si="60"/>
        <v>584.187263681592</v>
      </c>
      <c r="J451" s="30">
        <f t="shared" si="61"/>
        <v>584.187263681592</v>
      </c>
      <c r="K451" s="30">
        <f t="shared" si="62"/>
        <v>6.960536851797985E-05</v>
      </c>
      <c r="L451" s="36">
        <f t="shared" si="54"/>
        <v>5921.77427905428</v>
      </c>
      <c r="M451" s="37">
        <f t="shared" si="55"/>
        <v>1702.02777947917</v>
      </c>
      <c r="N451" s="38">
        <f t="shared" si="56"/>
        <v>7623.80205853345</v>
      </c>
      <c r="P451" s="35"/>
    </row>
    <row r="452" spans="1:16" s="14" customFormat="1" ht="12.75">
      <c r="A452" s="24" t="s">
        <v>492</v>
      </c>
      <c r="B452" s="25" t="s">
        <v>393</v>
      </c>
      <c r="C452">
        <v>795</v>
      </c>
      <c r="D452">
        <v>732101.93</v>
      </c>
      <c r="E452" s="27">
        <v>63200</v>
      </c>
      <c r="F452" s="28">
        <f t="shared" si="57"/>
        <v>9209.193581487341</v>
      </c>
      <c r="G452" s="29">
        <f t="shared" si="58"/>
        <v>0.000426164767883443</v>
      </c>
      <c r="H452" s="30">
        <f t="shared" si="59"/>
        <v>11.583891297468355</v>
      </c>
      <c r="I452" s="30">
        <f t="shared" si="60"/>
        <v>1259.1935814873425</v>
      </c>
      <c r="J452" s="30">
        <f t="shared" si="61"/>
        <v>1259.1935814873425</v>
      </c>
      <c r="K452" s="30">
        <f t="shared" si="62"/>
        <v>0.00015003174277122323</v>
      </c>
      <c r="L452" s="36">
        <f t="shared" si="54"/>
        <v>34864.601539668765</v>
      </c>
      <c r="M452" s="37">
        <f t="shared" si="55"/>
        <v>3668.656591256078</v>
      </c>
      <c r="N452" s="38">
        <f t="shared" si="56"/>
        <v>38533.25813092484</v>
      </c>
      <c r="P452" s="35"/>
    </row>
    <row r="453" spans="1:16" s="14" customFormat="1" ht="12.75">
      <c r="A453" s="24" t="s">
        <v>486</v>
      </c>
      <c r="B453" s="25" t="s">
        <v>213</v>
      </c>
      <c r="C453">
        <v>5059</v>
      </c>
      <c r="D453">
        <v>8087051.28</v>
      </c>
      <c r="E453" s="27">
        <v>492450</v>
      </c>
      <c r="F453" s="28">
        <f t="shared" si="57"/>
        <v>83079.28200938167</v>
      </c>
      <c r="G453" s="29">
        <f t="shared" si="58"/>
        <v>0.00384457798830775</v>
      </c>
      <c r="H453" s="30">
        <f t="shared" si="59"/>
        <v>16.42207590618337</v>
      </c>
      <c r="I453" s="30">
        <f t="shared" si="60"/>
        <v>32489.282009381666</v>
      </c>
      <c r="J453" s="30">
        <f t="shared" si="61"/>
        <v>32489.282009381666</v>
      </c>
      <c r="K453" s="30">
        <f t="shared" si="62"/>
        <v>0.0038710676999287727</v>
      </c>
      <c r="L453" s="36">
        <f aca="true" t="shared" si="63" ref="L453:L497">$B$505*G453</f>
        <v>314525.4834561809</v>
      </c>
      <c r="M453" s="37">
        <f aca="true" t="shared" si="64" ref="M453:M497">$G$505*K453</f>
        <v>94657.42229094557</v>
      </c>
      <c r="N453" s="38">
        <f aca="true" t="shared" si="65" ref="N453:N498">L453+M453</f>
        <v>409182.90574712644</v>
      </c>
      <c r="P453" s="35"/>
    </row>
    <row r="454" spans="1:16" s="14" customFormat="1" ht="12.75">
      <c r="A454" s="39" t="s">
        <v>479</v>
      </c>
      <c r="B454" s="25" t="s">
        <v>13</v>
      </c>
      <c r="C454">
        <v>1668</v>
      </c>
      <c r="D454">
        <v>1671018.21</v>
      </c>
      <c r="E454" s="27">
        <v>115350</v>
      </c>
      <c r="F454" s="28">
        <f t="shared" si="57"/>
        <v>24163.48829024707</v>
      </c>
      <c r="G454" s="29">
        <f t="shared" si="58"/>
        <v>0.0011181899139538238</v>
      </c>
      <c r="H454" s="30">
        <f t="shared" si="59"/>
        <v>14.48650377113134</v>
      </c>
      <c r="I454" s="30">
        <f t="shared" si="60"/>
        <v>7483.488290247074</v>
      </c>
      <c r="J454" s="30">
        <f t="shared" si="61"/>
        <v>7483.488290247074</v>
      </c>
      <c r="K454" s="30">
        <f t="shared" si="62"/>
        <v>0.0008916506617414775</v>
      </c>
      <c r="L454" s="36">
        <f t="shared" si="63"/>
        <v>91479.27922173782</v>
      </c>
      <c r="M454" s="37">
        <f t="shared" si="64"/>
        <v>21803.119905657313</v>
      </c>
      <c r="N454" s="38">
        <f t="shared" si="65"/>
        <v>113282.39912739513</v>
      </c>
      <c r="P454" s="35"/>
    </row>
    <row r="455" spans="1:16" s="14" customFormat="1" ht="12.75">
      <c r="A455" s="39" t="s">
        <v>480</v>
      </c>
      <c r="B455" s="25" t="s">
        <v>510</v>
      </c>
      <c r="C455">
        <v>544</v>
      </c>
      <c r="D455">
        <v>508766.76</v>
      </c>
      <c r="E455" s="27">
        <v>39900</v>
      </c>
      <c r="F455" s="28">
        <f aca="true" t="shared" si="66" ref="F455:F497">(C455*D455)/E455</f>
        <v>6936.569359398496</v>
      </c>
      <c r="G455" s="29">
        <f aca="true" t="shared" si="67" ref="G455:G496">F455/$F$498</f>
        <v>0.00032099677836048174</v>
      </c>
      <c r="H455" s="30">
        <f aca="true" t="shared" si="68" ref="H455:H497">D455/E455</f>
        <v>12.751046616541354</v>
      </c>
      <c r="I455" s="30">
        <f aca="true" t="shared" si="69" ref="I455:I497">(H455-10)*C455</f>
        <v>1496.5693593984963</v>
      </c>
      <c r="J455" s="30">
        <f aca="true" t="shared" si="70" ref="J455:J497">IF(I455&gt;0,I455,0)</f>
        <v>1496.5693593984963</v>
      </c>
      <c r="K455" s="30">
        <f aca="true" t="shared" si="71" ref="K455:K497">J455/$J$498</f>
        <v>0.00017831484568350028</v>
      </c>
      <c r="L455" s="36">
        <f t="shared" si="63"/>
        <v>26260.793046403225</v>
      </c>
      <c r="M455" s="37">
        <f t="shared" si="64"/>
        <v>4360.250183410238</v>
      </c>
      <c r="N455" s="38">
        <f t="shared" si="65"/>
        <v>30621.043229813462</v>
      </c>
      <c r="P455" s="35"/>
    </row>
    <row r="456" spans="1:16" s="14" customFormat="1" ht="12.75">
      <c r="A456" s="24" t="s">
        <v>483</v>
      </c>
      <c r="B456" s="25" t="s">
        <v>152</v>
      </c>
      <c r="C456">
        <v>366</v>
      </c>
      <c r="D456">
        <v>465057.94</v>
      </c>
      <c r="E456" s="27">
        <v>31800</v>
      </c>
      <c r="F456" s="28">
        <f t="shared" si="66"/>
        <v>5352.553649056604</v>
      </c>
      <c r="G456" s="29">
        <f t="shared" si="67"/>
        <v>0.00024769484572670657</v>
      </c>
      <c r="H456" s="30">
        <f t="shared" si="68"/>
        <v>14.62446352201258</v>
      </c>
      <c r="I456" s="30">
        <f t="shared" si="69"/>
        <v>1692.553649056604</v>
      </c>
      <c r="J456" s="30">
        <f t="shared" si="70"/>
        <v>1692.553649056604</v>
      </c>
      <c r="K456" s="30">
        <f t="shared" si="71"/>
        <v>0.00020166619131095707</v>
      </c>
      <c r="L456" s="36">
        <f t="shared" si="63"/>
        <v>20263.95129419346</v>
      </c>
      <c r="M456" s="37">
        <f t="shared" si="64"/>
        <v>4931.249803014068</v>
      </c>
      <c r="N456" s="38">
        <f t="shared" si="65"/>
        <v>25195.201097207526</v>
      </c>
      <c r="P456" s="35"/>
    </row>
    <row r="457" spans="1:16" s="14" customFormat="1" ht="12.75">
      <c r="A457" s="24" t="s">
        <v>485</v>
      </c>
      <c r="B457" s="25" t="s">
        <v>197</v>
      </c>
      <c r="C457">
        <v>4754</v>
      </c>
      <c r="D457">
        <v>5109526.6</v>
      </c>
      <c r="E457" s="27">
        <v>321800</v>
      </c>
      <c r="F457" s="28">
        <f t="shared" si="66"/>
        <v>75483.80813051584</v>
      </c>
      <c r="G457" s="29">
        <f t="shared" si="67"/>
        <v>0.0034930897354102765</v>
      </c>
      <c r="H457" s="30">
        <f t="shared" si="68"/>
        <v>15.877957116221255</v>
      </c>
      <c r="I457" s="30">
        <f t="shared" si="69"/>
        <v>27943.80813051585</v>
      </c>
      <c r="J457" s="30">
        <f t="shared" si="70"/>
        <v>27943.80813051585</v>
      </c>
      <c r="K457" s="30">
        <f t="shared" si="71"/>
        <v>0.0033294787196531724</v>
      </c>
      <c r="L457" s="36">
        <f t="shared" si="63"/>
        <v>285770.17845054425</v>
      </c>
      <c r="M457" s="37">
        <f t="shared" si="64"/>
        <v>81414.19825355316</v>
      </c>
      <c r="N457" s="38">
        <f t="shared" si="65"/>
        <v>367184.3767040974</v>
      </c>
      <c r="P457" s="35"/>
    </row>
    <row r="458" spans="1:16" s="14" customFormat="1" ht="12.75">
      <c r="A458" s="39" t="s">
        <v>480</v>
      </c>
      <c r="B458" s="25" t="s">
        <v>67</v>
      </c>
      <c r="C458">
        <v>1596</v>
      </c>
      <c r="D458">
        <v>1497469.23</v>
      </c>
      <c r="E458" s="27">
        <v>61100</v>
      </c>
      <c r="F458" s="28">
        <f t="shared" si="66"/>
        <v>39115.56286546645</v>
      </c>
      <c r="G458" s="29">
        <f t="shared" si="67"/>
        <v>0.0018101123210941862</v>
      </c>
      <c r="H458" s="30">
        <f t="shared" si="68"/>
        <v>24.508498036006547</v>
      </c>
      <c r="I458" s="30">
        <f t="shared" si="69"/>
        <v>23155.562865466447</v>
      </c>
      <c r="J458" s="30">
        <f t="shared" si="70"/>
        <v>23155.562865466447</v>
      </c>
      <c r="K458" s="30">
        <f t="shared" si="71"/>
        <v>0.0027589637547636055</v>
      </c>
      <c r="L458" s="36">
        <f t="shared" si="63"/>
        <v>148085.55181702436</v>
      </c>
      <c r="M458" s="37">
        <f t="shared" si="64"/>
        <v>67463.66053605228</v>
      </c>
      <c r="N458" s="38">
        <f t="shared" si="65"/>
        <v>215549.21235307664</v>
      </c>
      <c r="P458" s="35"/>
    </row>
    <row r="459" spans="1:16" s="14" customFormat="1" ht="12.75">
      <c r="A459" s="24" t="s">
        <v>485</v>
      </c>
      <c r="B459" s="25" t="s">
        <v>198</v>
      </c>
      <c r="C459">
        <v>1546</v>
      </c>
      <c r="D459">
        <v>2015535.38</v>
      </c>
      <c r="E459" s="27">
        <v>149450</v>
      </c>
      <c r="F459" s="28">
        <f t="shared" si="66"/>
        <v>20849.90095336233</v>
      </c>
      <c r="G459" s="29">
        <f t="shared" si="67"/>
        <v>0.0009648503011213032</v>
      </c>
      <c r="H459" s="30">
        <f t="shared" si="68"/>
        <v>13.486352492472397</v>
      </c>
      <c r="I459" s="30">
        <f t="shared" si="69"/>
        <v>5389.900953362326</v>
      </c>
      <c r="J459" s="30">
        <f t="shared" si="70"/>
        <v>5389.900953362326</v>
      </c>
      <c r="K459" s="30">
        <f t="shared" si="71"/>
        <v>0.0006422016799371336</v>
      </c>
      <c r="L459" s="36">
        <f t="shared" si="63"/>
        <v>78934.54323099753</v>
      </c>
      <c r="M459" s="37">
        <f t="shared" si="64"/>
        <v>15703.459697923246</v>
      </c>
      <c r="N459" s="38">
        <f t="shared" si="65"/>
        <v>94638.00292892077</v>
      </c>
      <c r="P459" s="35"/>
    </row>
    <row r="460" spans="1:16" s="14" customFormat="1" ht="12.75">
      <c r="A460" s="24" t="s">
        <v>494</v>
      </c>
      <c r="B460" s="25" t="s">
        <v>460</v>
      </c>
      <c r="C460">
        <v>8131</v>
      </c>
      <c r="D460">
        <v>10988877</v>
      </c>
      <c r="E460" s="27">
        <v>778250</v>
      </c>
      <c r="F460" s="28">
        <f t="shared" si="66"/>
        <v>114809.58417860584</v>
      </c>
      <c r="G460" s="29">
        <f t="shared" si="67"/>
        <v>0.005312929884612984</v>
      </c>
      <c r="H460" s="30">
        <f t="shared" si="68"/>
        <v>14.119983295856088</v>
      </c>
      <c r="I460" s="30">
        <f t="shared" si="69"/>
        <v>33499.584178605844</v>
      </c>
      <c r="J460" s="30">
        <f t="shared" si="70"/>
        <v>33499.584178605844</v>
      </c>
      <c r="K460" s="30">
        <f t="shared" si="71"/>
        <v>0.003991444262677139</v>
      </c>
      <c r="L460" s="36">
        <f t="shared" si="63"/>
        <v>434651.5652976074</v>
      </c>
      <c r="M460" s="37">
        <f t="shared" si="64"/>
        <v>97600.93452510626</v>
      </c>
      <c r="N460" s="38">
        <f t="shared" si="65"/>
        <v>532252.4998227137</v>
      </c>
      <c r="P460" s="35"/>
    </row>
    <row r="461" spans="1:16" s="14" customFormat="1" ht="14.25">
      <c r="A461" s="24" t="s">
        <v>487</v>
      </c>
      <c r="B461" s="25" t="s">
        <v>249</v>
      </c>
      <c r="C461">
        <v>1555</v>
      </c>
      <c r="D461" s="102">
        <v>3109952.94</v>
      </c>
      <c r="E461" s="27">
        <v>243750</v>
      </c>
      <c r="F461" s="28">
        <f t="shared" si="66"/>
        <v>19839.90490953846</v>
      </c>
      <c r="G461" s="29">
        <f t="shared" si="67"/>
        <v>0.0009181117104107496</v>
      </c>
      <c r="H461" s="30">
        <f t="shared" si="68"/>
        <v>12.758781292307692</v>
      </c>
      <c r="I461" s="30">
        <f t="shared" si="69"/>
        <v>4289.904909538461</v>
      </c>
      <c r="J461" s="30">
        <f t="shared" si="70"/>
        <v>4289.904909538461</v>
      </c>
      <c r="K461" s="30">
        <f t="shared" si="71"/>
        <v>0.0005111381755461653</v>
      </c>
      <c r="L461" s="36">
        <f t="shared" si="63"/>
        <v>75110.85233852376</v>
      </c>
      <c r="M461" s="37">
        <f t="shared" si="64"/>
        <v>12498.624638516936</v>
      </c>
      <c r="N461" s="38">
        <f t="shared" si="65"/>
        <v>87609.4769770407</v>
      </c>
      <c r="P461" s="35"/>
    </row>
    <row r="462" spans="1:16" s="14" customFormat="1" ht="12.75">
      <c r="A462" s="24" t="s">
        <v>484</v>
      </c>
      <c r="B462" s="25" t="s">
        <v>177</v>
      </c>
      <c r="C462">
        <v>15907</v>
      </c>
      <c r="D462">
        <v>15802318.83</v>
      </c>
      <c r="E462" s="27">
        <v>733350</v>
      </c>
      <c r="F462" s="28">
        <f t="shared" si="66"/>
        <v>342766.0539016977</v>
      </c>
      <c r="G462" s="29">
        <f t="shared" si="67"/>
        <v>0.015861846589150397</v>
      </c>
      <c r="H462" s="30">
        <f t="shared" si="68"/>
        <v>21.548126856207812</v>
      </c>
      <c r="I462" s="30">
        <f t="shared" si="69"/>
        <v>183696.05390169765</v>
      </c>
      <c r="J462" s="30">
        <f t="shared" si="70"/>
        <v>183696.05390169765</v>
      </c>
      <c r="K462" s="30">
        <f t="shared" si="71"/>
        <v>0.021887213778928636</v>
      </c>
      <c r="L462" s="36">
        <f t="shared" si="63"/>
        <v>1297659.9725985185</v>
      </c>
      <c r="M462" s="37">
        <f t="shared" si="64"/>
        <v>535197.8828689489</v>
      </c>
      <c r="N462" s="38">
        <f t="shared" si="65"/>
        <v>1832857.8554674673</v>
      </c>
      <c r="P462" s="35"/>
    </row>
    <row r="463" spans="1:16" s="14" customFormat="1" ht="12.75">
      <c r="A463" s="24" t="s">
        <v>484</v>
      </c>
      <c r="B463" s="25" t="s">
        <v>178</v>
      </c>
      <c r="C463">
        <v>1154</v>
      </c>
      <c r="D463">
        <v>2928549.2</v>
      </c>
      <c r="E463" s="27">
        <v>198800</v>
      </c>
      <c r="F463" s="28">
        <f t="shared" si="66"/>
        <v>16999.72724748491</v>
      </c>
      <c r="G463" s="29">
        <f t="shared" si="67"/>
        <v>0.0007866796101528128</v>
      </c>
      <c r="H463" s="30">
        <f t="shared" si="68"/>
        <v>14.731132796780685</v>
      </c>
      <c r="I463" s="30">
        <f t="shared" si="69"/>
        <v>5459.727247484911</v>
      </c>
      <c r="J463" s="30">
        <f t="shared" si="70"/>
        <v>5459.727247484911</v>
      </c>
      <c r="K463" s="30">
        <f t="shared" si="71"/>
        <v>0.0006505214178650328</v>
      </c>
      <c r="L463" s="36">
        <f t="shared" si="63"/>
        <v>64358.373132481</v>
      </c>
      <c r="M463" s="37">
        <f t="shared" si="64"/>
        <v>15906.898389115766</v>
      </c>
      <c r="N463" s="38">
        <f t="shared" si="65"/>
        <v>80265.27152159676</v>
      </c>
      <c r="P463" s="35"/>
    </row>
    <row r="464" spans="1:16" s="14" customFormat="1" ht="12.75">
      <c r="A464" s="24" t="s">
        <v>488</v>
      </c>
      <c r="B464" s="25" t="s">
        <v>305</v>
      </c>
      <c r="C464">
        <v>80</v>
      </c>
      <c r="D464">
        <v>132431.53</v>
      </c>
      <c r="E464" s="27">
        <v>7750</v>
      </c>
      <c r="F464" s="28">
        <f t="shared" si="66"/>
        <v>1367.0351483870968</v>
      </c>
      <c r="G464" s="29">
        <f t="shared" si="67"/>
        <v>6.32609371869458E-05</v>
      </c>
      <c r="H464" s="30">
        <f t="shared" si="68"/>
        <v>17.08793935483871</v>
      </c>
      <c r="I464" s="30">
        <f t="shared" si="69"/>
        <v>567.0351483870968</v>
      </c>
      <c r="J464" s="30">
        <f t="shared" si="70"/>
        <v>567.0351483870968</v>
      </c>
      <c r="K464" s="30">
        <f t="shared" si="71"/>
        <v>6.756170995135466E-05</v>
      </c>
      <c r="L464" s="36">
        <f t="shared" si="63"/>
        <v>5175.386456752115</v>
      </c>
      <c r="M464" s="37">
        <f t="shared" si="64"/>
        <v>1652.0551448070592</v>
      </c>
      <c r="N464" s="38">
        <f t="shared" si="65"/>
        <v>6827.441601559174</v>
      </c>
      <c r="P464" s="35"/>
    </row>
    <row r="465" spans="1:16" s="14" customFormat="1" ht="12.75">
      <c r="A465" s="24" t="s">
        <v>482</v>
      </c>
      <c r="B465" s="25" t="s">
        <v>115</v>
      </c>
      <c r="C465">
        <v>397</v>
      </c>
      <c r="D465">
        <v>1016441.61</v>
      </c>
      <c r="E465" s="27">
        <v>121250</v>
      </c>
      <c r="F465" s="28">
        <f t="shared" si="66"/>
        <v>3328.06036428866</v>
      </c>
      <c r="G465" s="29">
        <f t="shared" si="67"/>
        <v>0.00015400936684622273</v>
      </c>
      <c r="H465" s="30">
        <f t="shared" si="68"/>
        <v>8.383023587628866</v>
      </c>
      <c r="I465" s="30">
        <f t="shared" si="69"/>
        <v>-641.9396357113402</v>
      </c>
      <c r="J465" s="30">
        <f t="shared" si="70"/>
        <v>0</v>
      </c>
      <c r="K465" s="30">
        <f t="shared" si="71"/>
        <v>0</v>
      </c>
      <c r="L465" s="36">
        <f t="shared" si="63"/>
        <v>12599.528663849545</v>
      </c>
      <c r="M465" s="37">
        <f t="shared" si="64"/>
        <v>0</v>
      </c>
      <c r="N465" s="38">
        <f t="shared" si="65"/>
        <v>12599.528663849545</v>
      </c>
      <c r="P465" s="35"/>
    </row>
    <row r="466" spans="1:16" s="14" customFormat="1" ht="12.75">
      <c r="A466" s="24" t="s">
        <v>489</v>
      </c>
      <c r="B466" s="25" t="s">
        <v>326</v>
      </c>
      <c r="C466">
        <v>245</v>
      </c>
      <c r="D466">
        <v>341523.64</v>
      </c>
      <c r="E466" s="27">
        <v>22200</v>
      </c>
      <c r="F466" s="28">
        <f t="shared" si="66"/>
        <v>3769.067198198198</v>
      </c>
      <c r="G466" s="29">
        <f t="shared" si="67"/>
        <v>0.0001744174051120137</v>
      </c>
      <c r="H466" s="30">
        <f t="shared" si="68"/>
        <v>15.383947747747749</v>
      </c>
      <c r="I466" s="30">
        <f t="shared" si="69"/>
        <v>1319.0671981981986</v>
      </c>
      <c r="J466" s="30">
        <f t="shared" si="70"/>
        <v>1319.0671981981986</v>
      </c>
      <c r="K466" s="30">
        <f t="shared" si="71"/>
        <v>0.00015716562845267298</v>
      </c>
      <c r="L466" s="36">
        <f t="shared" si="63"/>
        <v>14269.113237621063</v>
      </c>
      <c r="M466" s="37">
        <f t="shared" si="64"/>
        <v>3843.0981877016125</v>
      </c>
      <c r="N466" s="38">
        <f t="shared" si="65"/>
        <v>18112.211425322675</v>
      </c>
      <c r="P466" s="35"/>
    </row>
    <row r="467" spans="1:16" s="14" customFormat="1" ht="12.75">
      <c r="A467" s="24" t="s">
        <v>494</v>
      </c>
      <c r="B467" s="25" t="s">
        <v>461</v>
      </c>
      <c r="C467">
        <v>10231</v>
      </c>
      <c r="D467">
        <v>31534719</v>
      </c>
      <c r="E467" s="27">
        <v>3328650</v>
      </c>
      <c r="F467" s="28">
        <f t="shared" si="66"/>
        <v>96925.69362624487</v>
      </c>
      <c r="G467" s="29">
        <f t="shared" si="67"/>
        <v>0.004485334721294797</v>
      </c>
      <c r="H467" s="30">
        <f t="shared" si="68"/>
        <v>9.473726285431031</v>
      </c>
      <c r="I467" s="30">
        <f t="shared" si="69"/>
        <v>-5384.306373755123</v>
      </c>
      <c r="J467" s="30">
        <f t="shared" si="70"/>
        <v>0</v>
      </c>
      <c r="K467" s="30">
        <f t="shared" si="71"/>
        <v>0</v>
      </c>
      <c r="L467" s="36">
        <f t="shared" si="63"/>
        <v>366945.88481972885</v>
      </c>
      <c r="M467" s="37">
        <f t="shared" si="64"/>
        <v>0</v>
      </c>
      <c r="N467" s="38">
        <f t="shared" si="65"/>
        <v>366945.88481972885</v>
      </c>
      <c r="P467" s="35"/>
    </row>
    <row r="468" spans="1:16" s="14" customFormat="1" ht="12.75">
      <c r="A468" s="24" t="s">
        <v>493</v>
      </c>
      <c r="B468" s="25" t="s">
        <v>432</v>
      </c>
      <c r="C468">
        <v>93</v>
      </c>
      <c r="D468">
        <v>361414.2</v>
      </c>
      <c r="E468" s="27">
        <v>20850</v>
      </c>
      <c r="F468" s="28">
        <f t="shared" si="66"/>
        <v>1612.0633381294965</v>
      </c>
      <c r="G468" s="29">
        <f t="shared" si="67"/>
        <v>7.459986504012762E-05</v>
      </c>
      <c r="H468" s="30">
        <f t="shared" si="68"/>
        <v>17.33401438848921</v>
      </c>
      <c r="I468" s="30">
        <f t="shared" si="69"/>
        <v>682.0633381294964</v>
      </c>
      <c r="J468" s="30">
        <f t="shared" si="70"/>
        <v>682.0633381294964</v>
      </c>
      <c r="K468" s="30">
        <f t="shared" si="71"/>
        <v>8.126721165386999E-05</v>
      </c>
      <c r="L468" s="36">
        <f t="shared" si="63"/>
        <v>6103.025790833243</v>
      </c>
      <c r="M468" s="37">
        <f t="shared" si="64"/>
        <v>1987.1894185858766</v>
      </c>
      <c r="N468" s="38">
        <f t="shared" si="65"/>
        <v>8090.21520941912</v>
      </c>
      <c r="P468" s="35"/>
    </row>
    <row r="469" spans="1:16" s="14" customFormat="1" ht="12.75">
      <c r="A469" s="24" t="s">
        <v>490</v>
      </c>
      <c r="B469" s="25" t="s">
        <v>336</v>
      </c>
      <c r="C469">
        <v>1895</v>
      </c>
      <c r="D469">
        <v>4162722.08</v>
      </c>
      <c r="E469" s="27">
        <v>363750</v>
      </c>
      <c r="F469" s="28">
        <f t="shared" si="66"/>
        <v>21686.20849924399</v>
      </c>
      <c r="G469" s="29">
        <f t="shared" si="67"/>
        <v>0.0010035512805302157</v>
      </c>
      <c r="H469" s="30">
        <f t="shared" si="68"/>
        <v>11.443909498281787</v>
      </c>
      <c r="I469" s="30">
        <f t="shared" si="69"/>
        <v>2736.2084992439864</v>
      </c>
      <c r="J469" s="30">
        <f t="shared" si="70"/>
        <v>2736.2084992439864</v>
      </c>
      <c r="K469" s="30">
        <f t="shared" si="71"/>
        <v>0.0003260166949406699</v>
      </c>
      <c r="L469" s="36">
        <f t="shared" si="63"/>
        <v>82100.67597582287</v>
      </c>
      <c r="M469" s="37">
        <f t="shared" si="64"/>
        <v>7971.934969637753</v>
      </c>
      <c r="N469" s="38">
        <f t="shared" si="65"/>
        <v>90072.61094546062</v>
      </c>
      <c r="P469" s="35"/>
    </row>
    <row r="470" spans="1:16" s="14" customFormat="1" ht="12.75">
      <c r="A470" s="24" t="s">
        <v>491</v>
      </c>
      <c r="B470" s="25" t="s">
        <v>511</v>
      </c>
      <c r="C470">
        <v>57</v>
      </c>
      <c r="D470">
        <v>145352.18</v>
      </c>
      <c r="E470" s="27">
        <v>19800</v>
      </c>
      <c r="F470" s="28">
        <f t="shared" si="66"/>
        <v>418.4380939393939</v>
      </c>
      <c r="G470" s="29">
        <f t="shared" si="67"/>
        <v>1.9363646946866742E-05</v>
      </c>
      <c r="H470" s="30">
        <f t="shared" si="68"/>
        <v>7.341019191919192</v>
      </c>
      <c r="I470" s="30">
        <f t="shared" si="69"/>
        <v>-151.56190606060608</v>
      </c>
      <c r="J470" s="30">
        <f t="shared" si="70"/>
        <v>0</v>
      </c>
      <c r="K470" s="30">
        <f t="shared" si="71"/>
        <v>0</v>
      </c>
      <c r="L470" s="36">
        <f t="shared" si="63"/>
        <v>1584.1427683247045</v>
      </c>
      <c r="M470" s="37">
        <f t="shared" si="64"/>
        <v>0</v>
      </c>
      <c r="N470" s="38">
        <f t="shared" si="65"/>
        <v>1584.1427683247045</v>
      </c>
      <c r="P470" s="35"/>
    </row>
    <row r="471" spans="1:16" s="14" customFormat="1" ht="12.75">
      <c r="A471" s="24" t="s">
        <v>484</v>
      </c>
      <c r="B471" s="25" t="s">
        <v>179</v>
      </c>
      <c r="C471">
        <v>3377</v>
      </c>
      <c r="D471">
        <v>3538482.45</v>
      </c>
      <c r="E471" s="27">
        <v>297500</v>
      </c>
      <c r="F471" s="28">
        <f t="shared" si="66"/>
        <v>40166.2360794958</v>
      </c>
      <c r="G471" s="29">
        <f t="shared" si="67"/>
        <v>0.0018587332890884168</v>
      </c>
      <c r="H471" s="30">
        <f t="shared" si="68"/>
        <v>11.894058655462185</v>
      </c>
      <c r="I471" s="30">
        <f t="shared" si="69"/>
        <v>6396.2360794957995</v>
      </c>
      <c r="J471" s="30">
        <f t="shared" si="70"/>
        <v>6396.2360794957995</v>
      </c>
      <c r="K471" s="30">
        <f t="shared" si="71"/>
        <v>0.0007621055731950436</v>
      </c>
      <c r="L471" s="36">
        <f t="shared" si="63"/>
        <v>152063.24026839694</v>
      </c>
      <c r="M471" s="37">
        <f t="shared" si="64"/>
        <v>18635.41396435245</v>
      </c>
      <c r="N471" s="38">
        <f t="shared" si="65"/>
        <v>170698.6542327494</v>
      </c>
      <c r="P471" s="35"/>
    </row>
    <row r="472" spans="1:16" s="14" customFormat="1" ht="14.25">
      <c r="A472" s="24" t="s">
        <v>487</v>
      </c>
      <c r="B472" s="25" t="s">
        <v>250</v>
      </c>
      <c r="C472">
        <v>1773</v>
      </c>
      <c r="D472" s="102">
        <v>1648567.37</v>
      </c>
      <c r="E472" s="27">
        <v>105250</v>
      </c>
      <c r="F472" s="28">
        <f t="shared" si="66"/>
        <v>27771.115886080763</v>
      </c>
      <c r="G472" s="29">
        <f t="shared" si="67"/>
        <v>0.0012851365378231487</v>
      </c>
      <c r="H472" s="30">
        <f t="shared" si="68"/>
        <v>15.663347933491687</v>
      </c>
      <c r="I472" s="30">
        <f t="shared" si="69"/>
        <v>10041.11588608076</v>
      </c>
      <c r="J472" s="30">
        <f t="shared" si="70"/>
        <v>10041.11588608076</v>
      </c>
      <c r="K472" s="30">
        <f t="shared" si="71"/>
        <v>0.0011963896083214392</v>
      </c>
      <c r="L472" s="36">
        <f t="shared" si="63"/>
        <v>105137.20676113707</v>
      </c>
      <c r="M472" s="37">
        <f t="shared" si="64"/>
        <v>29254.75996750591</v>
      </c>
      <c r="N472" s="38">
        <f t="shared" si="65"/>
        <v>134391.966728643</v>
      </c>
      <c r="P472" s="35"/>
    </row>
    <row r="473" spans="1:16" s="14" customFormat="1" ht="12.75">
      <c r="A473" s="24" t="s">
        <v>481</v>
      </c>
      <c r="B473" s="25" t="s">
        <v>95</v>
      </c>
      <c r="C473">
        <v>18619</v>
      </c>
      <c r="D473">
        <v>34087329.41</v>
      </c>
      <c r="E473" s="27">
        <v>2144350</v>
      </c>
      <c r="F473" s="28">
        <f t="shared" si="66"/>
        <v>295974.0650009513</v>
      </c>
      <c r="G473" s="29">
        <f t="shared" si="67"/>
        <v>0.013696499872063513</v>
      </c>
      <c r="H473" s="30">
        <f t="shared" si="68"/>
        <v>15.896345936997223</v>
      </c>
      <c r="I473" s="30">
        <f t="shared" si="69"/>
        <v>109784.06500095129</v>
      </c>
      <c r="J473" s="30">
        <f t="shared" si="70"/>
        <v>109784.06500095129</v>
      </c>
      <c r="K473" s="30">
        <f t="shared" si="71"/>
        <v>0.0130806691224923</v>
      </c>
      <c r="L473" s="36">
        <f t="shared" si="63"/>
        <v>1120512.6432652972</v>
      </c>
      <c r="M473" s="37">
        <f t="shared" si="64"/>
        <v>319855.5326218316</v>
      </c>
      <c r="N473" s="38">
        <f t="shared" si="65"/>
        <v>1440368.1758871288</v>
      </c>
      <c r="P473" s="35"/>
    </row>
    <row r="474" spans="1:16" s="14" customFormat="1" ht="12.75">
      <c r="A474" s="39" t="s">
        <v>480</v>
      </c>
      <c r="B474" s="25" t="s">
        <v>68</v>
      </c>
      <c r="C474">
        <v>512</v>
      </c>
      <c r="D474">
        <v>549488.41</v>
      </c>
      <c r="E474" s="27">
        <v>30550</v>
      </c>
      <c r="F474" s="28">
        <f t="shared" si="66"/>
        <v>9209.10199410802</v>
      </c>
      <c r="G474" s="29">
        <f t="shared" si="67"/>
        <v>0.00042616052958462737</v>
      </c>
      <c r="H474" s="30">
        <f t="shared" si="68"/>
        <v>17.986527332242225</v>
      </c>
      <c r="I474" s="30">
        <f t="shared" si="69"/>
        <v>4089.1019941080194</v>
      </c>
      <c r="J474" s="30">
        <f t="shared" si="70"/>
        <v>4089.1019941080194</v>
      </c>
      <c r="K474" s="30">
        <f t="shared" si="71"/>
        <v>0.00048721269514466405</v>
      </c>
      <c r="L474" s="36">
        <f t="shared" si="63"/>
        <v>34864.25480382726</v>
      </c>
      <c r="M474" s="37">
        <f t="shared" si="64"/>
        <v>11913.585967681931</v>
      </c>
      <c r="N474" s="38">
        <f t="shared" si="65"/>
        <v>46777.84077150919</v>
      </c>
      <c r="P474" s="35"/>
    </row>
    <row r="475" spans="1:16" s="14" customFormat="1" ht="12.75">
      <c r="A475" s="39" t="s">
        <v>480</v>
      </c>
      <c r="B475" s="25" t="s">
        <v>69</v>
      </c>
      <c r="C475">
        <v>61</v>
      </c>
      <c r="D475">
        <v>219096.8</v>
      </c>
      <c r="E475" s="27">
        <v>18050</v>
      </c>
      <c r="F475" s="28">
        <f t="shared" si="66"/>
        <v>740.4379390581717</v>
      </c>
      <c r="G475" s="29">
        <f t="shared" si="67"/>
        <v>3.426451617491763E-05</v>
      </c>
      <c r="H475" s="30">
        <f t="shared" si="68"/>
        <v>12.138326869806093</v>
      </c>
      <c r="I475" s="30">
        <f t="shared" si="69"/>
        <v>130.43793905817168</v>
      </c>
      <c r="J475" s="30">
        <f t="shared" si="70"/>
        <v>130.43793905817168</v>
      </c>
      <c r="K475" s="30">
        <f t="shared" si="71"/>
        <v>1.554155898513117E-05</v>
      </c>
      <c r="L475" s="36">
        <f t="shared" si="63"/>
        <v>2803.1850434777593</v>
      </c>
      <c r="M475" s="37">
        <f t="shared" si="64"/>
        <v>380.0305305800436</v>
      </c>
      <c r="N475" s="38">
        <f t="shared" si="65"/>
        <v>3183.2155740578028</v>
      </c>
      <c r="P475" s="35"/>
    </row>
    <row r="476" spans="1:16" s="14" customFormat="1" ht="12.75">
      <c r="A476" s="39" t="s">
        <v>480</v>
      </c>
      <c r="B476" s="25" t="s">
        <v>70</v>
      </c>
      <c r="C476">
        <v>208</v>
      </c>
      <c r="D476">
        <v>821501</v>
      </c>
      <c r="E476" s="27">
        <v>49600</v>
      </c>
      <c r="F476" s="28">
        <f t="shared" si="66"/>
        <v>3445.0041935483873</v>
      </c>
      <c r="G476" s="29">
        <f t="shared" si="67"/>
        <v>0.00015942106108534238</v>
      </c>
      <c r="H476" s="30">
        <f t="shared" si="68"/>
        <v>16.562520161290323</v>
      </c>
      <c r="I476" s="30">
        <f t="shared" si="69"/>
        <v>1365.004193548387</v>
      </c>
      <c r="J476" s="30">
        <f t="shared" si="70"/>
        <v>1365.004193548387</v>
      </c>
      <c r="K476" s="30">
        <f t="shared" si="71"/>
        <v>0.00016263897867569555</v>
      </c>
      <c r="L476" s="36">
        <f t="shared" si="63"/>
        <v>13042.260155329928</v>
      </c>
      <c r="M476" s="37">
        <f t="shared" si="64"/>
        <v>3976.93548107068</v>
      </c>
      <c r="N476" s="38">
        <f t="shared" si="65"/>
        <v>17019.195636400607</v>
      </c>
      <c r="P476" s="35"/>
    </row>
    <row r="477" spans="1:16" s="14" customFormat="1" ht="12.75">
      <c r="A477" s="24" t="s">
        <v>486</v>
      </c>
      <c r="B477" s="25" t="s">
        <v>512</v>
      </c>
      <c r="C477">
        <v>710</v>
      </c>
      <c r="D477">
        <v>1460500.24</v>
      </c>
      <c r="E477" s="27">
        <v>215350</v>
      </c>
      <c r="F477" s="28">
        <f t="shared" si="66"/>
        <v>4815.208592523798</v>
      </c>
      <c r="G477" s="29">
        <f t="shared" si="67"/>
        <v>0.0002228286585557736</v>
      </c>
      <c r="H477" s="30">
        <f t="shared" si="68"/>
        <v>6.781983933132111</v>
      </c>
      <c r="I477" s="30">
        <f t="shared" si="69"/>
        <v>-2284.7914074762016</v>
      </c>
      <c r="J477" s="30">
        <f t="shared" si="70"/>
        <v>0</v>
      </c>
      <c r="K477" s="30">
        <f t="shared" si="71"/>
        <v>0</v>
      </c>
      <c r="L477" s="36">
        <f t="shared" si="63"/>
        <v>18229.64491116906</v>
      </c>
      <c r="M477" s="37">
        <f t="shared" si="64"/>
        <v>0</v>
      </c>
      <c r="N477" s="38">
        <f t="shared" si="65"/>
        <v>18229.64491116906</v>
      </c>
      <c r="P477" s="35"/>
    </row>
    <row r="478" spans="1:16" s="14" customFormat="1" ht="12.75">
      <c r="A478" s="24" t="s">
        <v>486</v>
      </c>
      <c r="B478" s="25" t="s">
        <v>214</v>
      </c>
      <c r="C478">
        <v>2336</v>
      </c>
      <c r="D478">
        <v>2621289.19</v>
      </c>
      <c r="E478" s="27">
        <v>197400</v>
      </c>
      <c r="F478" s="28">
        <f t="shared" si="66"/>
        <v>31019.916655724417</v>
      </c>
      <c r="G478" s="29">
        <f t="shared" si="67"/>
        <v>0.0014354780865856768</v>
      </c>
      <c r="H478" s="30">
        <f t="shared" si="68"/>
        <v>13.279073910840932</v>
      </c>
      <c r="I478" s="30">
        <f t="shared" si="69"/>
        <v>7659.916655724417</v>
      </c>
      <c r="J478" s="30">
        <f t="shared" si="70"/>
        <v>7659.916655724417</v>
      </c>
      <c r="K478" s="30">
        <f t="shared" si="71"/>
        <v>0.0009126719372117498</v>
      </c>
      <c r="L478" s="36">
        <f t="shared" si="63"/>
        <v>117436.67069499237</v>
      </c>
      <c r="M478" s="37">
        <f t="shared" si="64"/>
        <v>22317.143400860066</v>
      </c>
      <c r="N478" s="38">
        <f t="shared" si="65"/>
        <v>139753.81409585243</v>
      </c>
      <c r="P478" s="35"/>
    </row>
    <row r="479" spans="1:16" s="14" customFormat="1" ht="12.75">
      <c r="A479" s="24" t="s">
        <v>493</v>
      </c>
      <c r="B479" s="25" t="s">
        <v>433</v>
      </c>
      <c r="C479">
        <v>471</v>
      </c>
      <c r="D479">
        <v>864375.2</v>
      </c>
      <c r="E479" s="27">
        <v>69450</v>
      </c>
      <c r="F479" s="28">
        <f t="shared" si="66"/>
        <v>5862.069390928726</v>
      </c>
      <c r="G479" s="29">
        <f t="shared" si="67"/>
        <v>0.0002712732031525284</v>
      </c>
      <c r="H479" s="30">
        <f t="shared" si="68"/>
        <v>12.446007199424045</v>
      </c>
      <c r="I479" s="30">
        <f t="shared" si="69"/>
        <v>1152.0693909287252</v>
      </c>
      <c r="J479" s="30">
        <f t="shared" si="70"/>
        <v>1152.0693909287252</v>
      </c>
      <c r="K479" s="30">
        <f t="shared" si="71"/>
        <v>0.0001372679952118671</v>
      </c>
      <c r="L479" s="36">
        <f t="shared" si="63"/>
        <v>22192.900138777444</v>
      </c>
      <c r="M479" s="37">
        <f t="shared" si="64"/>
        <v>3356.5505945660097</v>
      </c>
      <c r="N479" s="38">
        <f t="shared" si="65"/>
        <v>25549.450733343452</v>
      </c>
      <c r="P479" s="35"/>
    </row>
    <row r="480" spans="1:16" s="14" customFormat="1" ht="12.75">
      <c r="A480" s="24" t="s">
        <v>493</v>
      </c>
      <c r="B480" s="25" t="s">
        <v>434</v>
      </c>
      <c r="C480">
        <v>221</v>
      </c>
      <c r="D480">
        <v>263335.8</v>
      </c>
      <c r="E480" s="27">
        <v>14100</v>
      </c>
      <c r="F480" s="28">
        <f t="shared" si="66"/>
        <v>4127.461829787234</v>
      </c>
      <c r="G480" s="29">
        <f t="shared" si="67"/>
        <v>0.00019100247997555522</v>
      </c>
      <c r="H480" s="30">
        <f t="shared" si="68"/>
        <v>18.676297872340424</v>
      </c>
      <c r="I480" s="30">
        <f t="shared" si="69"/>
        <v>1917.4618297872337</v>
      </c>
      <c r="J480" s="30">
        <f t="shared" si="70"/>
        <v>1917.4618297872337</v>
      </c>
      <c r="K480" s="30">
        <f t="shared" si="71"/>
        <v>0.00022846379162803017</v>
      </c>
      <c r="L480" s="36">
        <f t="shared" si="63"/>
        <v>15625.940620360263</v>
      </c>
      <c r="M480" s="37">
        <f t="shared" si="64"/>
        <v>5586.51908948091</v>
      </c>
      <c r="N480" s="38">
        <f t="shared" si="65"/>
        <v>21212.459709841172</v>
      </c>
      <c r="P480" s="35"/>
    </row>
    <row r="481" spans="1:16" s="14" customFormat="1" ht="12.75">
      <c r="A481" s="24" t="s">
        <v>489</v>
      </c>
      <c r="B481" s="25" t="s">
        <v>327</v>
      </c>
      <c r="C481">
        <v>146</v>
      </c>
      <c r="D481">
        <v>542166.6</v>
      </c>
      <c r="E481" s="27">
        <v>51850</v>
      </c>
      <c r="F481" s="28">
        <f t="shared" si="66"/>
        <v>1526.640763741562</v>
      </c>
      <c r="G481" s="29">
        <f t="shared" si="67"/>
        <v>7.064684882172377E-05</v>
      </c>
      <c r="H481" s="30">
        <f t="shared" si="68"/>
        <v>10.456443587270973</v>
      </c>
      <c r="I481" s="30">
        <f t="shared" si="69"/>
        <v>66.64076374156211</v>
      </c>
      <c r="J481" s="30">
        <f t="shared" si="70"/>
        <v>66.64076374156211</v>
      </c>
      <c r="K481" s="30">
        <f t="shared" si="71"/>
        <v>7.940184949118095E-06</v>
      </c>
      <c r="L481" s="36">
        <f t="shared" si="63"/>
        <v>5779.62896002767</v>
      </c>
      <c r="M481" s="37">
        <f t="shared" si="64"/>
        <v>194.1576583149685</v>
      </c>
      <c r="N481" s="38">
        <f t="shared" si="65"/>
        <v>5973.786618342638</v>
      </c>
      <c r="P481" s="35"/>
    </row>
    <row r="482" spans="1:16" s="14" customFormat="1" ht="12.75">
      <c r="A482" s="24" t="s">
        <v>482</v>
      </c>
      <c r="B482" s="25" t="s">
        <v>116</v>
      </c>
      <c r="C482">
        <v>3975</v>
      </c>
      <c r="D482">
        <v>4987636.93</v>
      </c>
      <c r="E482" s="27">
        <v>260750</v>
      </c>
      <c r="F482" s="28">
        <f t="shared" si="66"/>
        <v>76033.96662224353</v>
      </c>
      <c r="G482" s="29">
        <f t="shared" si="67"/>
        <v>0.003518548877283193</v>
      </c>
      <c r="H482" s="30">
        <f t="shared" si="68"/>
        <v>19.12804191754554</v>
      </c>
      <c r="I482" s="30">
        <f t="shared" si="69"/>
        <v>36283.966622243526</v>
      </c>
      <c r="J482" s="30">
        <f t="shared" si="70"/>
        <v>36283.966622243526</v>
      </c>
      <c r="K482" s="30">
        <f t="shared" si="71"/>
        <v>0.0043232008382364925</v>
      </c>
      <c r="L482" s="36">
        <f t="shared" si="63"/>
        <v>287852.99454383494</v>
      </c>
      <c r="M482" s="37">
        <f t="shared" si="64"/>
        <v>105713.22413220808</v>
      </c>
      <c r="N482" s="38">
        <f t="shared" si="65"/>
        <v>393566.21867604303</v>
      </c>
      <c r="P482" s="35"/>
    </row>
    <row r="483" spans="1:16" s="14" customFormat="1" ht="12.75">
      <c r="A483" s="24" t="s">
        <v>481</v>
      </c>
      <c r="B483" s="25" t="s">
        <v>96</v>
      </c>
      <c r="C483">
        <v>18153</v>
      </c>
      <c r="D483">
        <v>29647799</v>
      </c>
      <c r="E483" s="27">
        <v>2095000</v>
      </c>
      <c r="F483" s="28">
        <f t="shared" si="66"/>
        <v>256895.70178854416</v>
      </c>
      <c r="G483" s="29">
        <f t="shared" si="67"/>
        <v>0.011888109002622079</v>
      </c>
      <c r="H483" s="30">
        <f t="shared" si="68"/>
        <v>14.151694033412888</v>
      </c>
      <c r="I483" s="30">
        <f t="shared" si="69"/>
        <v>75365.70178854415</v>
      </c>
      <c r="J483" s="30">
        <f t="shared" si="70"/>
        <v>75365.70178854415</v>
      </c>
      <c r="K483" s="30">
        <f t="shared" si="71"/>
        <v>0.008979753193433217</v>
      </c>
      <c r="L483" s="36">
        <f t="shared" si="63"/>
        <v>972567.9236579393</v>
      </c>
      <c r="M483" s="37">
        <f t="shared" si="64"/>
        <v>219577.73823354085</v>
      </c>
      <c r="N483" s="38">
        <f t="shared" si="65"/>
        <v>1192145.6618914802</v>
      </c>
      <c r="P483" s="35"/>
    </row>
    <row r="484" spans="1:16" s="14" customFormat="1" ht="12.75">
      <c r="A484" s="24" t="s">
        <v>484</v>
      </c>
      <c r="B484" s="25" t="s">
        <v>180</v>
      </c>
      <c r="C484">
        <v>2643</v>
      </c>
      <c r="D484">
        <v>3732372</v>
      </c>
      <c r="E484" s="27">
        <v>275650</v>
      </c>
      <c r="F484" s="28">
        <f t="shared" si="66"/>
        <v>35786.90076546345</v>
      </c>
      <c r="G484" s="29">
        <f t="shared" si="67"/>
        <v>0.001656075108317833</v>
      </c>
      <c r="H484" s="30">
        <f t="shared" si="68"/>
        <v>13.540257573009251</v>
      </c>
      <c r="I484" s="30">
        <f t="shared" si="69"/>
        <v>9356.900765463452</v>
      </c>
      <c r="J484" s="30">
        <f t="shared" si="70"/>
        <v>9356.900765463452</v>
      </c>
      <c r="K484" s="30">
        <f t="shared" si="71"/>
        <v>0.0011148660137877185</v>
      </c>
      <c r="L484" s="36">
        <f t="shared" si="63"/>
        <v>135483.7450735876</v>
      </c>
      <c r="M484" s="37">
        <f t="shared" si="64"/>
        <v>27261.3013373207</v>
      </c>
      <c r="N484" s="38">
        <f t="shared" si="65"/>
        <v>162745.0464109083</v>
      </c>
      <c r="P484" s="35"/>
    </row>
    <row r="485" spans="1:16" s="14" customFormat="1" ht="12.75">
      <c r="A485" s="24" t="s">
        <v>488</v>
      </c>
      <c r="B485" s="25" t="s">
        <v>306</v>
      </c>
      <c r="C485">
        <v>386</v>
      </c>
      <c r="D485">
        <v>379773.89</v>
      </c>
      <c r="E485" s="27">
        <v>21300</v>
      </c>
      <c r="F485" s="28">
        <f t="shared" si="66"/>
        <v>6882.287396244131</v>
      </c>
      <c r="G485" s="29">
        <f t="shared" si="67"/>
        <v>0.0003184848254925954</v>
      </c>
      <c r="H485" s="30">
        <f t="shared" si="68"/>
        <v>17.829760093896713</v>
      </c>
      <c r="I485" s="30">
        <f t="shared" si="69"/>
        <v>3022.2873962441313</v>
      </c>
      <c r="J485" s="30">
        <f t="shared" si="70"/>
        <v>3022.2873962441313</v>
      </c>
      <c r="K485" s="30">
        <f t="shared" si="71"/>
        <v>0.00036010272914384887</v>
      </c>
      <c r="L485" s="36">
        <f t="shared" si="63"/>
        <v>26055.289817545887</v>
      </c>
      <c r="M485" s="37">
        <f t="shared" si="64"/>
        <v>8805.424948088219</v>
      </c>
      <c r="N485" s="38">
        <f t="shared" si="65"/>
        <v>34860.714765634104</v>
      </c>
      <c r="P485" s="35"/>
    </row>
    <row r="486" spans="1:16" s="14" customFormat="1" ht="12.75">
      <c r="A486" s="24" t="s">
        <v>484</v>
      </c>
      <c r="B486" s="25" t="s">
        <v>181</v>
      </c>
      <c r="C486">
        <v>7690</v>
      </c>
      <c r="D486">
        <v>9846672.15</v>
      </c>
      <c r="E486" s="27">
        <v>607450</v>
      </c>
      <c r="F486" s="28">
        <f t="shared" si="66"/>
        <v>124653.73089719318</v>
      </c>
      <c r="G486" s="29">
        <f t="shared" si="67"/>
        <v>0.005768477752536048</v>
      </c>
      <c r="H486" s="30">
        <f t="shared" si="68"/>
        <v>16.209847971026424</v>
      </c>
      <c r="I486" s="30">
        <f t="shared" si="69"/>
        <v>47753.7308971932</v>
      </c>
      <c r="J486" s="30">
        <f t="shared" si="70"/>
        <v>47753.7308971932</v>
      </c>
      <c r="K486" s="30">
        <f t="shared" si="71"/>
        <v>0.00568981257184555</v>
      </c>
      <c r="L486" s="36">
        <f t="shared" si="63"/>
        <v>471920.00251794374</v>
      </c>
      <c r="M486" s="37">
        <f t="shared" si="64"/>
        <v>139130.346746306</v>
      </c>
      <c r="N486" s="38">
        <f t="shared" si="65"/>
        <v>611050.3492642497</v>
      </c>
      <c r="P486" s="35"/>
    </row>
    <row r="487" spans="1:16" s="14" customFormat="1" ht="12.75">
      <c r="A487" s="24" t="s">
        <v>483</v>
      </c>
      <c r="B487" s="25" t="s">
        <v>153</v>
      </c>
      <c r="C487">
        <v>498</v>
      </c>
      <c r="D487">
        <v>1717228.5</v>
      </c>
      <c r="E487" s="27">
        <v>183450</v>
      </c>
      <c r="F487" s="28">
        <f t="shared" si="66"/>
        <v>4661.650547833197</v>
      </c>
      <c r="G487" s="29">
        <f t="shared" si="67"/>
        <v>0.0002157226043835867</v>
      </c>
      <c r="H487" s="30">
        <f t="shared" si="68"/>
        <v>9.36074407195421</v>
      </c>
      <c r="I487" s="30">
        <f t="shared" si="69"/>
        <v>-318.34945216680336</v>
      </c>
      <c r="J487" s="30">
        <f t="shared" si="70"/>
        <v>0</v>
      </c>
      <c r="K487" s="30">
        <f t="shared" si="71"/>
        <v>0</v>
      </c>
      <c r="L487" s="36">
        <f t="shared" si="63"/>
        <v>17648.29758754338</v>
      </c>
      <c r="M487" s="37">
        <f t="shared" si="64"/>
        <v>0</v>
      </c>
      <c r="N487" s="38">
        <f t="shared" si="65"/>
        <v>17648.29758754338</v>
      </c>
      <c r="P487" s="35"/>
    </row>
    <row r="488" spans="1:16" s="14" customFormat="1" ht="12.75">
      <c r="A488" s="24" t="s">
        <v>492</v>
      </c>
      <c r="B488" s="25" t="s">
        <v>394</v>
      </c>
      <c r="C488">
        <v>3911</v>
      </c>
      <c r="D488">
        <v>3573117.66</v>
      </c>
      <c r="E488" s="27">
        <v>272850</v>
      </c>
      <c r="F488" s="28">
        <f t="shared" si="66"/>
        <v>51216.65079076416</v>
      </c>
      <c r="G488" s="29">
        <f t="shared" si="67"/>
        <v>0.0023701024311064828</v>
      </c>
      <c r="H488" s="30">
        <f t="shared" si="68"/>
        <v>13.095538427707533</v>
      </c>
      <c r="I488" s="30">
        <f t="shared" si="69"/>
        <v>12106.65079076416</v>
      </c>
      <c r="J488" s="30">
        <f t="shared" si="70"/>
        <v>12106.65079076416</v>
      </c>
      <c r="K488" s="30">
        <f t="shared" si="71"/>
        <v>0.0014424961689492326</v>
      </c>
      <c r="L488" s="36">
        <f t="shared" si="63"/>
        <v>193898.42402769433</v>
      </c>
      <c r="M488" s="37">
        <f t="shared" si="64"/>
        <v>35272.68950109321</v>
      </c>
      <c r="N488" s="38">
        <f t="shared" si="65"/>
        <v>229171.11352878754</v>
      </c>
      <c r="P488" s="35"/>
    </row>
    <row r="489" spans="1:16" s="14" customFormat="1" ht="12.75">
      <c r="A489" s="39" t="s">
        <v>480</v>
      </c>
      <c r="B489" s="25" t="s">
        <v>71</v>
      </c>
      <c r="C489">
        <v>227</v>
      </c>
      <c r="D489">
        <v>379329.06</v>
      </c>
      <c r="E489" s="27">
        <v>33600</v>
      </c>
      <c r="F489" s="28">
        <f t="shared" si="66"/>
        <v>2562.729066071429</v>
      </c>
      <c r="G489" s="29">
        <f t="shared" si="67"/>
        <v>0.00011859288524306328</v>
      </c>
      <c r="H489" s="30">
        <f t="shared" si="68"/>
        <v>11.289555357142858</v>
      </c>
      <c r="I489" s="30">
        <f t="shared" si="69"/>
        <v>292.72906607142863</v>
      </c>
      <c r="J489" s="30">
        <f t="shared" si="70"/>
        <v>292.72906607142863</v>
      </c>
      <c r="K489" s="30">
        <f t="shared" si="71"/>
        <v>3.487839565590294E-05</v>
      </c>
      <c r="L489" s="36">
        <f t="shared" si="63"/>
        <v>9702.101161421942</v>
      </c>
      <c r="M489" s="37">
        <f t="shared" si="64"/>
        <v>852.8652253982108</v>
      </c>
      <c r="N489" s="38">
        <f t="shared" si="65"/>
        <v>10554.966386820153</v>
      </c>
      <c r="P489" s="35"/>
    </row>
    <row r="490" spans="1:16" s="14" customFormat="1" ht="12.75">
      <c r="A490" s="24" t="s">
        <v>484</v>
      </c>
      <c r="B490" s="25" t="s">
        <v>182</v>
      </c>
      <c r="C490">
        <v>5947</v>
      </c>
      <c r="D490">
        <v>10202032.3</v>
      </c>
      <c r="E490" s="27">
        <v>620750</v>
      </c>
      <c r="F490" s="28">
        <f t="shared" si="66"/>
        <v>97739.00296109545</v>
      </c>
      <c r="G490" s="29">
        <f t="shared" si="67"/>
        <v>0.004522971435176107</v>
      </c>
      <c r="H490" s="30">
        <f t="shared" si="68"/>
        <v>16.43500974627467</v>
      </c>
      <c r="I490" s="30">
        <f t="shared" si="69"/>
        <v>38269.00296109546</v>
      </c>
      <c r="J490" s="30">
        <f t="shared" si="70"/>
        <v>38269.00296109546</v>
      </c>
      <c r="K490" s="30">
        <f t="shared" si="71"/>
        <v>0.004559716069699462</v>
      </c>
      <c r="L490" s="36">
        <f t="shared" si="63"/>
        <v>370024.9498472096</v>
      </c>
      <c r="M490" s="37">
        <f t="shared" si="64"/>
        <v>111496.62134410466</v>
      </c>
      <c r="N490" s="38">
        <f t="shared" si="65"/>
        <v>481521.57119131426</v>
      </c>
      <c r="P490" s="35"/>
    </row>
    <row r="491" spans="1:16" s="14" customFormat="1" ht="12.75">
      <c r="A491" s="24" t="s">
        <v>486</v>
      </c>
      <c r="B491" s="25" t="s">
        <v>215</v>
      </c>
      <c r="C491">
        <v>3758</v>
      </c>
      <c r="D491">
        <v>8410059.690599998</v>
      </c>
      <c r="E491" s="27">
        <v>462450</v>
      </c>
      <c r="F491" s="28">
        <f t="shared" si="66"/>
        <v>68342.53285171326</v>
      </c>
      <c r="G491" s="29">
        <f t="shared" si="67"/>
        <v>0.0031626199831291924</v>
      </c>
      <c r="H491" s="30">
        <f t="shared" si="68"/>
        <v>18.185878885501133</v>
      </c>
      <c r="I491" s="30">
        <f t="shared" si="69"/>
        <v>30762.532851713255</v>
      </c>
      <c r="J491" s="30">
        <f t="shared" si="70"/>
        <v>30762.532851713255</v>
      </c>
      <c r="K491" s="30">
        <f t="shared" si="71"/>
        <v>0.003665327145606913</v>
      </c>
      <c r="L491" s="36">
        <f t="shared" si="63"/>
        <v>258734.40003222073</v>
      </c>
      <c r="M491" s="37">
        <f t="shared" si="64"/>
        <v>89626.54397973034</v>
      </c>
      <c r="N491" s="38">
        <f t="shared" si="65"/>
        <v>348360.9440119511</v>
      </c>
      <c r="P491" s="35"/>
    </row>
    <row r="492" spans="1:16" s="14" customFormat="1" ht="12.75">
      <c r="A492" s="39" t="s">
        <v>480</v>
      </c>
      <c r="B492" s="25" t="s">
        <v>72</v>
      </c>
      <c r="C492">
        <v>1172</v>
      </c>
      <c r="D492">
        <v>904995</v>
      </c>
      <c r="E492" s="27">
        <v>59300</v>
      </c>
      <c r="F492" s="28">
        <f t="shared" si="66"/>
        <v>17886.24182124789</v>
      </c>
      <c r="G492" s="29">
        <f t="shared" si="67"/>
        <v>0.0008277039706692929</v>
      </c>
      <c r="H492" s="30">
        <f t="shared" si="68"/>
        <v>15.261298482293423</v>
      </c>
      <c r="I492" s="30">
        <f t="shared" si="69"/>
        <v>6166.2418212478915</v>
      </c>
      <c r="J492" s="30">
        <f t="shared" si="70"/>
        <v>6166.2418212478915</v>
      </c>
      <c r="K492" s="30">
        <f t="shared" si="71"/>
        <v>0.0007347019714775461</v>
      </c>
      <c r="L492" s="36">
        <f t="shared" si="63"/>
        <v>67714.58202307139</v>
      </c>
      <c r="M492" s="37">
        <f t="shared" si="64"/>
        <v>17965.32640682568</v>
      </c>
      <c r="N492" s="38">
        <f t="shared" si="65"/>
        <v>85679.90842989707</v>
      </c>
      <c r="P492" s="35"/>
    </row>
    <row r="493" spans="1:16" s="14" customFormat="1" ht="14.25">
      <c r="A493" s="24" t="s">
        <v>487</v>
      </c>
      <c r="B493" s="25" t="s">
        <v>251</v>
      </c>
      <c r="C493">
        <v>1285</v>
      </c>
      <c r="D493" s="102">
        <v>2649486.1199999996</v>
      </c>
      <c r="E493" s="27">
        <v>213850</v>
      </c>
      <c r="F493" s="28">
        <f t="shared" si="66"/>
        <v>15920.456694879585</v>
      </c>
      <c r="G493" s="29">
        <f t="shared" si="67"/>
        <v>0.0007367352713282837</v>
      </c>
      <c r="H493" s="30">
        <f t="shared" si="68"/>
        <v>12.389460462941312</v>
      </c>
      <c r="I493" s="30">
        <f t="shared" si="69"/>
        <v>3070.4566948795855</v>
      </c>
      <c r="J493" s="30">
        <f t="shared" si="70"/>
        <v>3070.4566948795855</v>
      </c>
      <c r="K493" s="30">
        <f t="shared" si="71"/>
        <v>0.0003658420562247639</v>
      </c>
      <c r="L493" s="36">
        <f t="shared" si="63"/>
        <v>60272.41952132828</v>
      </c>
      <c r="M493" s="37">
        <f t="shared" si="64"/>
        <v>8945.766050150069</v>
      </c>
      <c r="N493" s="38">
        <f t="shared" si="65"/>
        <v>69218.18557147835</v>
      </c>
      <c r="P493" s="35"/>
    </row>
    <row r="494" spans="1:16" s="14" customFormat="1" ht="12.75">
      <c r="A494" s="24" t="s">
        <v>488</v>
      </c>
      <c r="B494" s="25" t="s">
        <v>307</v>
      </c>
      <c r="C494">
        <v>247</v>
      </c>
      <c r="D494">
        <v>373844.52</v>
      </c>
      <c r="E494" s="27">
        <v>31750</v>
      </c>
      <c r="F494" s="28">
        <f t="shared" si="66"/>
        <v>2908.3337461417323</v>
      </c>
      <c r="G494" s="29">
        <f t="shared" si="67"/>
        <v>0.00013458609213553964</v>
      </c>
      <c r="H494" s="30">
        <f t="shared" si="68"/>
        <v>11.774630551181103</v>
      </c>
      <c r="I494" s="30">
        <f t="shared" si="69"/>
        <v>438.3337461417324</v>
      </c>
      <c r="J494" s="30">
        <f t="shared" si="70"/>
        <v>438.3337461417324</v>
      </c>
      <c r="K494" s="30">
        <f t="shared" si="71"/>
        <v>5.222705771054164E-05</v>
      </c>
      <c r="L494" s="36">
        <f t="shared" si="63"/>
        <v>11010.507739509074</v>
      </c>
      <c r="M494" s="37">
        <f t="shared" si="64"/>
        <v>1277.0840088410978</v>
      </c>
      <c r="N494" s="38">
        <f t="shared" si="65"/>
        <v>12287.591748350173</v>
      </c>
      <c r="P494" s="35"/>
    </row>
    <row r="495" spans="1:16" s="14" customFormat="1" ht="12.75">
      <c r="A495" s="24" t="s">
        <v>490</v>
      </c>
      <c r="B495" s="25" t="s">
        <v>337</v>
      </c>
      <c r="C495">
        <v>3076</v>
      </c>
      <c r="D495">
        <v>5083032.96</v>
      </c>
      <c r="E495" s="27">
        <v>399850</v>
      </c>
      <c r="F495" s="28">
        <f t="shared" si="66"/>
        <v>39103.18715758409</v>
      </c>
      <c r="G495" s="29">
        <f t="shared" si="67"/>
        <v>0.0018095396226672925</v>
      </c>
      <c r="H495" s="30">
        <f t="shared" si="68"/>
        <v>12.712349531074153</v>
      </c>
      <c r="I495" s="30">
        <f t="shared" si="69"/>
        <v>8343.187157584096</v>
      </c>
      <c r="J495" s="30">
        <f t="shared" si="70"/>
        <v>8343.187157584096</v>
      </c>
      <c r="K495" s="30">
        <f t="shared" si="71"/>
        <v>0.000994082981300054</v>
      </c>
      <c r="L495" s="36">
        <f t="shared" si="63"/>
        <v>148038.6992755644</v>
      </c>
      <c r="M495" s="37">
        <f t="shared" si="64"/>
        <v>24307.849887226916</v>
      </c>
      <c r="N495" s="38">
        <f t="shared" si="65"/>
        <v>172346.5491627913</v>
      </c>
      <c r="P495" s="35"/>
    </row>
    <row r="496" spans="1:16" s="14" customFormat="1" ht="12.75">
      <c r="A496" s="24" t="s">
        <v>481</v>
      </c>
      <c r="B496" s="25" t="s">
        <v>97</v>
      </c>
      <c r="C496">
        <v>8404</v>
      </c>
      <c r="D496">
        <v>27629409</v>
      </c>
      <c r="E496" s="27">
        <v>1711350</v>
      </c>
      <c r="F496" s="28">
        <f t="shared" si="66"/>
        <v>135680.92630730124</v>
      </c>
      <c r="G496" s="29">
        <f t="shared" si="67"/>
        <v>0.006278772397856675</v>
      </c>
      <c r="H496" s="30">
        <f t="shared" si="68"/>
        <v>16.14480322552371</v>
      </c>
      <c r="I496" s="30">
        <f t="shared" si="69"/>
        <v>51640.926307301255</v>
      </c>
      <c r="J496" s="30">
        <f t="shared" si="70"/>
        <v>51640.926307301255</v>
      </c>
      <c r="K496" s="30">
        <f t="shared" si="71"/>
        <v>0.006152968285506304</v>
      </c>
      <c r="L496" s="36">
        <f t="shared" si="63"/>
        <v>513667.2815464067</v>
      </c>
      <c r="M496" s="37">
        <f t="shared" si="64"/>
        <v>150455.67850820126</v>
      </c>
      <c r="N496" s="38">
        <f t="shared" si="65"/>
        <v>664122.960054608</v>
      </c>
      <c r="P496" s="35"/>
    </row>
    <row r="497" spans="1:16" s="14" customFormat="1" ht="12.75">
      <c r="A497" s="24" t="s">
        <v>494</v>
      </c>
      <c r="B497" s="25" t="s">
        <v>462</v>
      </c>
      <c r="C497">
        <v>13012</v>
      </c>
      <c r="D497">
        <v>46355999</v>
      </c>
      <c r="E497" s="27">
        <v>4473800</v>
      </c>
      <c r="F497" s="28">
        <f t="shared" si="66"/>
        <v>134825.9329849345</v>
      </c>
      <c r="G497" s="29">
        <f>F497/$F$498</f>
        <v>0.006239206715200076</v>
      </c>
      <c r="H497" s="30">
        <f t="shared" si="68"/>
        <v>10.36166100406813</v>
      </c>
      <c r="I497" s="30">
        <f t="shared" si="69"/>
        <v>4705.932984934514</v>
      </c>
      <c r="J497" s="30">
        <f t="shared" si="70"/>
        <v>4705.932984934514</v>
      </c>
      <c r="K497" s="30">
        <f t="shared" si="71"/>
        <v>0.0005607075333566628</v>
      </c>
      <c r="L497" s="36">
        <f t="shared" si="63"/>
        <v>510430.40730333317</v>
      </c>
      <c r="M497" s="37">
        <f t="shared" si="64"/>
        <v>13710.721144875006</v>
      </c>
      <c r="N497" s="38">
        <f t="shared" si="65"/>
        <v>524141.12844820815</v>
      </c>
      <c r="P497" s="35"/>
    </row>
    <row r="498" spans="1:14" s="48" customFormat="1" ht="13.5" thickBot="1">
      <c r="A498" s="41" t="s">
        <v>467</v>
      </c>
      <c r="B498" s="41"/>
      <c r="C498" s="42">
        <f>SUM(C7:C497)</f>
        <v>1335637</v>
      </c>
      <c r="D498" s="42">
        <f>SUM(D7:D497)</f>
        <v>2497945462.1656885</v>
      </c>
      <c r="E498" s="42">
        <f>SUM(E7:E497)</f>
        <v>176176000</v>
      </c>
      <c r="F498" s="43">
        <f>SUM(F7:F497)</f>
        <v>21609467.219040677</v>
      </c>
      <c r="G498" s="43">
        <f>SUM(G7:G497)</f>
        <v>0.9999999999999993</v>
      </c>
      <c r="H498" s="44"/>
      <c r="I498" s="44"/>
      <c r="J498" s="44">
        <f>SUM(J7:J497)</f>
        <v>8392847.79493251</v>
      </c>
      <c r="K498" s="44">
        <f>SUM(K7:K497)</f>
        <v>1.0000000000000007</v>
      </c>
      <c r="L498" s="45">
        <f>SUM(L7:L497)</f>
        <v>81810145.2</v>
      </c>
      <c r="M498" s="46">
        <f>SUM(M7:M497)</f>
        <v>24452536.000000026</v>
      </c>
      <c r="N498" s="47">
        <f t="shared" si="65"/>
        <v>106262681.20000003</v>
      </c>
    </row>
    <row r="499" spans="1:14" s="14" customFormat="1" ht="12.75">
      <c r="A499" s="49"/>
      <c r="B499" s="49"/>
      <c r="C499" s="50"/>
      <c r="D499" s="51"/>
      <c r="E499" s="50"/>
      <c r="F499" s="52"/>
      <c r="G499" s="52"/>
      <c r="H499" s="53"/>
      <c r="I499" s="53"/>
      <c r="J499" s="53"/>
      <c r="K499" s="53"/>
      <c r="L499" s="53">
        <f>L498-B505</f>
        <v>0</v>
      </c>
      <c r="M499" s="37">
        <f>M498-G505</f>
        <v>0</v>
      </c>
      <c r="N499" s="53">
        <f>N498-L505</f>
        <v>0</v>
      </c>
    </row>
    <row r="500" spans="1:14" s="14" customFormat="1" ht="13.5" thickBot="1">
      <c r="A500" s="49"/>
      <c r="B500" s="54"/>
      <c r="C500" s="54"/>
      <c r="D500" s="55"/>
      <c r="E500" s="54"/>
      <c r="F500" s="56"/>
      <c r="G500" s="56"/>
      <c r="H500" s="57"/>
      <c r="I500" s="58"/>
      <c r="J500" s="58"/>
      <c r="K500" s="58"/>
      <c r="L500" s="52"/>
      <c r="M500" s="52"/>
      <c r="N500" s="52"/>
    </row>
    <row r="501" spans="2:14" s="14" customFormat="1" ht="12.75">
      <c r="B501" s="59" t="s">
        <v>527</v>
      </c>
      <c r="C501" s="60"/>
      <c r="D501" s="61"/>
      <c r="E501" s="60"/>
      <c r="G501" s="60"/>
      <c r="I501" s="62"/>
      <c r="K501" s="60"/>
      <c r="L501" s="63"/>
      <c r="M501" s="64"/>
      <c r="N501" s="65"/>
    </row>
    <row r="502" spans="2:14" s="14" customFormat="1" ht="12.75">
      <c r="B502" s="66" t="s">
        <v>535</v>
      </c>
      <c r="C502" s="67"/>
      <c r="D502" s="67"/>
      <c r="E502" s="68"/>
      <c r="G502" s="68"/>
      <c r="I502" s="62"/>
      <c r="K502" s="68"/>
      <c r="L502" s="69"/>
      <c r="M502" s="56"/>
      <c r="N502" s="65"/>
    </row>
    <row r="503" spans="2:14" s="14" customFormat="1" ht="13.5" thickBot="1">
      <c r="B503" s="70"/>
      <c r="C503" s="71"/>
      <c r="D503" s="72"/>
      <c r="E503" s="73" t="s">
        <v>525</v>
      </c>
      <c r="G503" s="74">
        <f>170437802-(170437802*0.4)-B505</f>
        <v>20452536.000000015</v>
      </c>
      <c r="I503" s="62"/>
      <c r="K503" s="71"/>
      <c r="L503" s="75"/>
      <c r="M503" s="62"/>
      <c r="N503" s="65"/>
    </row>
    <row r="504" spans="2:14" s="14" customFormat="1" ht="12.75">
      <c r="B504" s="76"/>
      <c r="C504" s="54"/>
      <c r="D504" s="55"/>
      <c r="E504" s="73" t="s">
        <v>514</v>
      </c>
      <c r="G504" s="55">
        <v>4000000</v>
      </c>
      <c r="I504" s="57"/>
      <c r="K504" s="55"/>
      <c r="L504" s="77" t="s">
        <v>516</v>
      </c>
      <c r="M504" s="55"/>
      <c r="N504" s="78"/>
    </row>
    <row r="505" spans="1:14" s="14" customFormat="1" ht="13.5" thickBot="1">
      <c r="A505" s="79"/>
      <c r="B505" s="103">
        <f>136350242-(136350242*0.4)</f>
        <v>81810145.19999999</v>
      </c>
      <c r="C505" s="80" t="s">
        <v>476</v>
      </c>
      <c r="D505" s="81"/>
      <c r="E505" s="82" t="s">
        <v>477</v>
      </c>
      <c r="G505" s="74">
        <f>SUM(G503+G504)</f>
        <v>24452536.000000015</v>
      </c>
      <c r="I505" s="57"/>
      <c r="K505" s="74"/>
      <c r="L505" s="47">
        <f>G505+B505</f>
        <v>106262681.2</v>
      </c>
      <c r="M505" s="83"/>
      <c r="N505" s="84"/>
    </row>
    <row r="506" spans="1:14" s="14" customFormat="1" ht="12" customHeight="1">
      <c r="A506" s="49"/>
      <c r="B506" s="54"/>
      <c r="C506" s="54"/>
      <c r="D506" s="55"/>
      <c r="E506" s="54"/>
      <c r="F506" s="56"/>
      <c r="G506" s="56"/>
      <c r="H506" s="57"/>
      <c r="I506" s="58"/>
      <c r="J506" s="58"/>
      <c r="K506" s="58"/>
      <c r="L506" s="52"/>
      <c r="M506" s="56"/>
      <c r="N506" s="56"/>
    </row>
    <row r="507" spans="1:14" s="14" customFormat="1" ht="12.75">
      <c r="A507" s="85"/>
      <c r="B507" s="85" t="s">
        <v>474</v>
      </c>
      <c r="C507" s="49"/>
      <c r="D507" s="86"/>
      <c r="E507" s="50"/>
      <c r="F507" s="52"/>
      <c r="G507" s="52"/>
      <c r="H507" s="53"/>
      <c r="I507" s="53"/>
      <c r="J507" s="53"/>
      <c r="K507" s="53"/>
      <c r="L507" s="52"/>
      <c r="M507" s="87"/>
      <c r="N507" s="56"/>
    </row>
    <row r="508" spans="1:14" s="14" customFormat="1" ht="12.75">
      <c r="A508" s="88"/>
      <c r="B508" s="88" t="s">
        <v>519</v>
      </c>
      <c r="C508" s="89"/>
      <c r="D508" s="90"/>
      <c r="E508" s="89"/>
      <c r="F508" s="89"/>
      <c r="G508" s="89"/>
      <c r="H508" s="89"/>
      <c r="I508" s="89"/>
      <c r="J508" s="89"/>
      <c r="K508" s="89"/>
      <c r="L508" s="89"/>
      <c r="M508" s="91"/>
      <c r="N508" s="92"/>
    </row>
    <row r="509" spans="1:14" s="14" customFormat="1" ht="12.75">
      <c r="A509" s="88"/>
      <c r="B509" s="88" t="s">
        <v>520</v>
      </c>
      <c r="C509" s="89"/>
      <c r="D509" s="90"/>
      <c r="E509" s="89"/>
      <c r="F509" s="89"/>
      <c r="G509" s="89"/>
      <c r="H509" s="89"/>
      <c r="I509" s="89"/>
      <c r="J509" s="89"/>
      <c r="K509" s="89"/>
      <c r="L509" s="89"/>
      <c r="M509" s="91"/>
      <c r="N509" s="92"/>
    </row>
    <row r="510" spans="1:14" s="14" customFormat="1" ht="12.75">
      <c r="A510" s="93"/>
      <c r="B510" s="93" t="s">
        <v>521</v>
      </c>
      <c r="C510" s="49"/>
      <c r="D510" s="86"/>
      <c r="E510" s="49"/>
      <c r="F510" s="52"/>
      <c r="G510" s="52"/>
      <c r="H510" s="53"/>
      <c r="I510" s="53"/>
      <c r="J510" s="53"/>
      <c r="K510" s="53"/>
      <c r="L510" s="52"/>
      <c r="M510" s="94"/>
      <c r="N510" s="56"/>
    </row>
    <row r="511" spans="1:14" s="13" customFormat="1" ht="15">
      <c r="A511" s="95"/>
      <c r="B511" s="105" t="s">
        <v>536</v>
      </c>
      <c r="C511" s="95"/>
      <c r="D511" s="96"/>
      <c r="E511" s="95"/>
      <c r="F511" s="97"/>
      <c r="G511" s="97"/>
      <c r="H511" s="98"/>
      <c r="I511" s="98"/>
      <c r="J511" s="98"/>
      <c r="K511" s="98"/>
      <c r="L511" s="97"/>
      <c r="M511" s="91"/>
      <c r="N511" s="99"/>
    </row>
    <row r="512" spans="1:14" s="13" customFormat="1" ht="15">
      <c r="A512" s="95"/>
      <c r="B512" s="101" t="s">
        <v>531</v>
      </c>
      <c r="C512" s="95"/>
      <c r="D512" s="96"/>
      <c r="E512" s="95"/>
      <c r="F512" s="97"/>
      <c r="G512" s="97"/>
      <c r="H512" s="98"/>
      <c r="I512" s="98"/>
      <c r="J512" s="98"/>
      <c r="K512" s="98"/>
      <c r="L512" s="97"/>
      <c r="M512" s="94"/>
      <c r="N512" s="99"/>
    </row>
    <row r="513" spans="13:14" ht="12.75">
      <c r="M513" s="56"/>
      <c r="N513" s="56"/>
    </row>
  </sheetData>
  <sheetProtection/>
  <mergeCells count="1">
    <mergeCell ref="L5:N5"/>
  </mergeCells>
  <conditionalFormatting sqref="A7:A9 F498:H498 K498:IV498 B7:B497 A11:A498 D7:IV497 C7:C498">
    <cfRule type="expression" priority="28" dxfId="0" stopIfTrue="1">
      <formula>MOD(ROW(),2)=1</formula>
    </cfRule>
  </conditionalFormatting>
  <conditionalFormatting sqref="D498:E498">
    <cfRule type="expression" priority="19" dxfId="0" stopIfTrue="1">
      <formula>MOD(ROW(),2)=1</formula>
    </cfRule>
  </conditionalFormatting>
  <conditionalFormatting sqref="I498">
    <cfRule type="expression" priority="14" dxfId="0" stopIfTrue="1">
      <formula>MOD(ROW(),2)=1</formula>
    </cfRule>
  </conditionalFormatting>
  <conditionalFormatting sqref="J498">
    <cfRule type="expression" priority="11" dxfId="0" stopIfTrue="1">
      <formula>MOD(ROW(),2)=1</formula>
    </cfRule>
  </conditionalFormatting>
  <conditionalFormatting sqref="B498">
    <cfRule type="expression" priority="6" dxfId="0" stopIfTrue="1">
      <formula>MOD(ROW(),2)=1</formula>
    </cfRule>
  </conditionalFormatting>
  <printOptions gridLines="1" horizontalCentered="1"/>
  <pageMargins left="0.17" right="0.38" top="0.18" bottom="0.3" header="0.17" footer="0.17"/>
  <pageSetup fitToHeight="0" horizontalDpi="600" verticalDpi="600" orientation="landscape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Rodriguez, Timothy</dc:creator>
  <cp:keywords/>
  <dc:description/>
  <cp:lastModifiedBy>Belka, Sherry</cp:lastModifiedBy>
  <cp:lastPrinted>2018-03-28T13:49:37Z</cp:lastPrinted>
  <dcterms:created xsi:type="dcterms:W3CDTF">2004-06-22T17:59:06Z</dcterms:created>
  <dcterms:modified xsi:type="dcterms:W3CDTF">2019-08-22T13:19:01Z</dcterms:modified>
  <cp:category/>
  <cp:version/>
  <cp:contentType/>
  <cp:contentStatus/>
</cp:coreProperties>
</file>