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 2022 Projections" sheetId="1" r:id="rId1"/>
  </sheets>
  <definedNames>
    <definedName name="_xlnm.Print_Area" localSheetId="0">'FY 2022 Projections'!$A$1:$N$509</definedName>
    <definedName name="_xlnm.Print_Titles" localSheetId="0">'FY 2022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0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<sst xmlns="http://schemas.openxmlformats.org/spreadsheetml/2006/main" count="1006" uniqueCount="535">
  <si>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</si>
  <si>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</si>
  <si>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</si>
  <si>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</si>
  <si>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</si>
  <si>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</si>
  <si>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</si>
  <si>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</si>
  <si>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</si>
  <si>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</si>
  <si>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</si>
  <si>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</si>
  <si>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</si>
  <si>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</si>
  <si>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</si>
  <si>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</si>
  <si>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</si>
  <si>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</si>
  <si>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</si>
  <si>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</si>
  <si>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</si>
  <si>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</si>
  <si>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</si>
  <si>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</si>
  <si>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</si>
  <si>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</si>
  <si>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</si>
  <si>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</si>
  <si>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</si>
  <si>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</si>
  <si>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</si>
  <si>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</si>
  <si>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</si>
  <si>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</si>
  <si>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</si>
  <si>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</si>
  <si>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</si>
  <si>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</si>
  <si>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</si>
  <si>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</si>
  <si>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</si>
  <si>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</si>
  <si>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</si>
  <si>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</si>
  <si>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</si>
  <si>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</si>
  <si>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</si>
  <si>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</si>
  <si>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</si>
  <si>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</si>
  <si>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</si>
  <si>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</si>
  <si>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</si>
  <si>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</si>
  <si>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</si>
  <si>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</si>
  <si>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</si>
  <si>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</si>
  <si>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</si>
  <si>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</si>
  <si>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</si>
  <si>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</si>
  <si>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</si>
  <si>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</si>
  <si>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</si>
  <si>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</si>
  <si>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</si>
  <si>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</si>
  <si>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</si>
  <si>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</si>
  <si>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</si>
  <si>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</si>
  <si>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</si>
  <si>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</si>
  <si>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</si>
  <si>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</si>
  <si>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</si>
  <si>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</si>
  <si>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</si>
  <si>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</si>
  <si>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</si>
  <si>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</si>
  <si>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</si>
  <si>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</si>
  <si>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</si>
  <si>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</si>
  <si>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</si>
  <si>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</si>
  <si>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</si>
  <si>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</si>
  <si>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</si>
  <si>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</si>
  <si>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</si>
  <si>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</si>
  <si>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</si>
  <si>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</si>
  <si>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</si>
  <si>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</si>
  <si>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</si>
  <si>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</si>
  <si>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</si>
  <si>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</si>
  <si>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</si>
  <si>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</si>
  <si>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</si>
  <si>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</si>
  <si>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</si>
  <si>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</si>
  <si>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</si>
  <si>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</si>
  <si>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</si>
  <si>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</si>
  <si>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</si>
  <si>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</si>
  <si>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</si>
  <si>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</si>
  <si>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</si>
  <si>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</si>
  <si>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</si>
  <si>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</si>
  <si>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</si>
  <si>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</si>
  <si>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</si>
  <si>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</si>
  <si>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</si>
  <si>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</si>
  <si>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</si>
  <si>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</si>
  <si>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</si>
  <si>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</si>
  <si>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</si>
  <si>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</si>
  <si>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</si>
  <si>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</si>
  <si>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</si>
  <si>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</si>
  <si>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</si>
  <si>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</si>
  <si>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</si>
  <si>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</si>
  <si>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</si>
  <si>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</si>
  <si>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</si>
  <si>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</si>
  <si>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</si>
  <si>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</si>
  <si>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</si>
  <si>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</si>
  <si>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</si>
  <si>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</si>
  <si>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</si>
  <si>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</si>
  <si>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</si>
  <si>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</si>
  <si>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</si>
  <si>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</si>
  <si>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</si>
  <si>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</si>
  <si>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</si>
  <si>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</si>
  <si>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</si>
  <si>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</si>
  <si>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</si>
  <si>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</si>
  <si>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</si>
  <si>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</si>
  <si>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</si>
  <si>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</si>
  <si>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</si>
  <si>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</si>
  <si>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</si>
  <si>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</si>
  <si>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</si>
  <si>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</si>
  <si>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</si>
  <si>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</si>
  <si>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</si>
  <si>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</si>
  <si>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</si>
  <si>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</si>
  <si>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</si>
  <si>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</si>
  <si>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</si>
  <si>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</si>
  <si>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</si>
  <si>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</si>
  <si>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</si>
  <si>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</si>
  <si>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</si>
  <si>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</si>
  <si>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</si>
  <si>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</si>
  <si>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</si>
  <si>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</si>
  <si>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</si>
  <si>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</si>
  <si>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</si>
  <si>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</si>
  <si>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</si>
  <si>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</si>
  <si>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</si>
  <si>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</si>
  <si>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</si>
  <si>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</si>
  <si>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</si>
  <si>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</si>
  <si>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</si>
  <si>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</si>
  <si>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</si>
  <si>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</si>
  <si>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</si>
  <si>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</si>
  <si>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</si>
  <si>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</si>
  <si>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</si>
  <si>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</si>
  <si>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</si>
  <si>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</si>
  <si>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</si>
  <si>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</si>
  <si>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</si>
  <si>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</si>
  <si>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</si>
  <si>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</si>
  <si>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</si>
  <si>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</si>
  <si>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</si>
  <si>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</si>
  <si>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</si>
  <si>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</si>
  <si>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</si>
  <si>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</si>
  <si>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</si>
  <si>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</si>
  <si>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</si>
  <si>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</si>
  <si>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</si>
  <si>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</si>
  <si>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</si>
  <si>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</si>
  <si>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</si>
  <si>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</si>
  <si>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</si>
  <si>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</si>
  <si>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</si>
  <si>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</si>
  <si>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</si>
  <si>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</si>
  <si>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</si>
  <si>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</si>
  <si>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</si>
  <si>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</si>
  <si>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</si>
  <si>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</si>
  <si>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</si>
  <si>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</si>
  <si>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</si>
  <si>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</si>
  <si>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</si>
  <si>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</si>
  <si>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</si>
  <si>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</si>
  <si>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</si>
  <si>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</si>
  <si>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</si>
  <si>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</si>
  <si>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</si>
  <si>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</si>
  <si>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</si>
  <si>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</si>
  <si>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</si>
  <si>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</si>
  <si>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</si>
  <si>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</si>
  <si>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</si>
  <si>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</si>
  <si>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</si>
  <si>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</si>
  <si>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</si>
  <si>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</si>
  <si>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</si>
  <si>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</si>
  <si>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</si>
  <si>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</si>
  <si>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</si>
  <si>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</si>
  <si>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</si>
  <si>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</si>
  <si>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</si>
  <si>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</si>
  <si>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</si>
  <si>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</si>
  <si>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</si>
  <si>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</si>
  <si>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</si>
  <si>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</si>
  <si>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</si>
  <si>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</si>
  <si>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</si>
  <si>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</si>
  <si>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</si>
  <si>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</si>
  <si>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</si>
  <si>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</si>
  <si>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</si>
  <si>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</si>
  <si>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</si>
  <si>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</si>
  <si>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</si>
  <si>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</si>
  <si>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</si>
  <si>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</si>
  <si>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</si>
  <si>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</si>
  <si>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</si>
  <si>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</si>
  <si>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</si>
  <si>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</si>
  <si>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</si>
  <si>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</si>
  <si>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</si>
  <si>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</si>
  <si>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</si>
  <si>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</si>
  <si>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</si>
  <si>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</si>
  <si>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</si>
  <si>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</si>
  <si>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</si>
  <si>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</si>
  <si>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</si>
  <si>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</si>
  <si>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</si>
  <si>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</si>
  <si>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</si>
  <si>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</si>
  <si>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</si>
  <si>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</si>
  <si>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</si>
  <si>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</si>
  <si>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</si>
  <si>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</si>
  <si>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</si>
  <si>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</si>
  <si>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</si>
  <si>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</si>
  <si>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</si>
  <si>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</si>
  <si>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</si>
  <si>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</si>
  <si>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</si>
  <si>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</si>
  <si>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</si>
  <si>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</si>
  <si>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</si>
  <si>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</si>
  <si>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</si>
  <si>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</si>
  <si>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</si>
  <si>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</si>
  <si>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</si>
  <si>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</si>
  <si>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</si>
  <si>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</si>
  <si>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</si>
  <si>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</si>
  <si>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</si>
  <si>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</si>
  <si>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</si>
  <si>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</si>
  <si>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</si>
  <si>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</si>
  <si>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</si>
  <si>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</si>
  <si>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</si>
  <si>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</si>
  <si>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</si>
  <si>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</si>
  <si>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</si>
  <si>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</si>
  <si>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</si>
  <si>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</si>
  <si>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</si>
  <si>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</si>
  <si>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</si>
  <si>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</si>
  <si>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</si>
  <si>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</si>
  <si>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</si>
  <si>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</si>
  <si>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</si>
  <si>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</si>
  <si>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</si>
  <si>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</si>
  <si>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</si>
  <si>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</si>
  <si>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</si>
  <si>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</si>
  <si>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</si>
  <si>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</si>
  <si>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</si>
  <si>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</si>
  <si>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</si>
  <si>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</si>
  <si>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</si>
  <si>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</si>
  <si>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</si>
  <si>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</si>
  <si>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</si>
  <si>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</si>
  <si>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</si>
  <si>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</si>
  <si>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</si>
  <si>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</si>
  <si>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</si>
  <si>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</si>
  <si>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</si>
  <si>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</si>
  <si>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</si>
  <si>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</si>
  <si>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</si>
  <si>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</si>
  <si>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</si>
  <si>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</si>
  <si>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</si>
  <si>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</si>
  <si>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</si>
  <si>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</si>
  <si>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</si>
  <si>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</si>
  <si>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</si>
  <si>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</si>
  <si>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</si>
  <si>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</si>
  <si>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</si>
  <si>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</si>
  <si>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</si>
  <si>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</si>
  <si>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</si>
  <si>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</si>
  <si>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</si>
  <si>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</si>
  <si>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</si>
  <si>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</si>
  <si>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</si>
  <si>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</si>
  <si>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</si>
  <si>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</si>
  <si>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</si>
  <si>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</si>
  <si>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</si>
  <si>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</si>
  <si>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</si>
  <si>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</si>
  <si>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</si>
  <si>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</si>
  <si>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</si>
  <si>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</si>
  <si>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</si>
  <si>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</si>
  <si>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</si>
  <si>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</si>
  <si>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</si>
  <si>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</si>
  <si>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</si>
  <si>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</si>
  <si>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</si>
  <si>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</si>
  <si>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</si>
  <si>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</si>
  <si>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</si>
  <si>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</si>
  <si>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</si>
  <si>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</si>
  <si>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</si>
  <si>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</si>
  <si>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</si>
  <si>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</si>
  <si>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</si>
  <si>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</si>
  <si>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</si>
  <si>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</si>
  <si>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</si>
  <si>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</si>
  <si>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</si>
  <si>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</si>
  <si>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</si>
  <si>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</si>
  <si>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</si>
  <si>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</si>
  <si>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</si>
  <si>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</si>
  <si>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</si>
  <si>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</si>
  <si>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</si>
  <si>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</si>
  <si>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</si>
  <si>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</si>
  <si>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</si>
  <si>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</si>
  <si>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</si>
  <si>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</si>
  <si>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</si>
  <si>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</si>
  <si>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</si>
  <si>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</si>
  <si>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</si>
  <si>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</si>
  <si>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</si>
  <si>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</si>
  <si>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</si>
  <si>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</si>
  <si>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</si>
  <si>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</si>
  <si>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</si>
  <si>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</si>
  <si>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</si>
  <si>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</si>
  <si>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</si>
  <si>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</si>
  <si>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</si>
  <si>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</si>
  <si>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</si>
  <si>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r>
      <t>FY 2022 Projected Municipal Revenue Sharing</t>
    </r>
    <r>
      <rPr>
        <sz val="10"/>
        <color indexed="10"/>
        <rFont val="MS Sans Serif"/>
        <family val="2"/>
      </rPr>
      <t xml:space="preserve">* </t>
    </r>
  </si>
  <si>
    <t>July 1, 2019 Census Population</t>
  </si>
  <si>
    <t>2019 Tax Assessment</t>
  </si>
  <si>
    <t>2021 State Valuation</t>
  </si>
  <si>
    <t>Rev I Projected 
FY22 Distribution</t>
  </si>
  <si>
    <t>Rev II Projected FY22 Distribution</t>
  </si>
  <si>
    <t>Total Projected 
FY22 Distribution</t>
  </si>
  <si>
    <t xml:space="preserve">2022  Estimated Transfers of Municipal Revenue Sharing </t>
  </si>
  <si>
    <t>07/01/2021 - 06/30/2022 Published 05/06/2021</t>
  </si>
  <si>
    <t>Includes PL 2021 c.343, Apr. 2021 revenue forecasting</t>
  </si>
  <si>
    <t>upon PL 2021 c.343.</t>
  </si>
  <si>
    <t>*Based upon April 2021 revenue forecasts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</si>
</sst>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4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4" fillId="33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8" fontId="62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43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Border="1" applyAlignment="1">
      <alignment/>
    </xf>
    <xf numFmtId="0" fontId="19" fillId="10" borderId="10" xfId="70" applyFont="1" applyFill="1" applyBorder="1" applyAlignment="1">
      <alignment horizontal="left"/>
    </xf>
    <xf numFmtId="0" fontId="20" fillId="10" borderId="11" xfId="70" applyFont="1" applyFill="1" applyBorder="1" applyAlignment="1">
      <alignment horizontal="center"/>
    </xf>
    <xf numFmtId="0" fontId="21" fillId="10" borderId="12" xfId="70" applyFont="1" applyFill="1" applyBorder="1" applyAlignment="1">
      <alignment horizontal="left"/>
    </xf>
    <xf numFmtId="0" fontId="21" fillId="10" borderId="0" xfId="70" applyFont="1" applyFill="1" applyBorder="1" applyAlignment="1">
      <alignment horizontal="center"/>
    </xf>
    <xf numFmtId="0" fontId="21" fillId="0" borderId="12" xfId="70" applyFont="1" applyFill="1" applyBorder="1" applyAlignment="1">
      <alignment horizontal="left"/>
    </xf>
    <xf numFmtId="0" fontId="20" fillId="0" borderId="0" xfId="70" applyFont="1" applyFill="1" applyBorder="1" applyAlignment="1">
      <alignment horizontal="center"/>
    </xf>
    <xf numFmtId="184" fontId="18" fillId="0" borderId="12" xfId="42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 vertical="center"/>
    </xf>
    <xf numFmtId="184" fontId="18" fillId="0" borderId="0" xfId="42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" wrapText="1"/>
    </xf>
    <xf numFmtId="184" fontId="17" fillId="0" borderId="0" xfId="42" applyNumberFormat="1" applyFont="1" applyAlignment="1">
      <alignment horizontal="center" wrapText="1"/>
    </xf>
    <xf numFmtId="43" fontId="17" fillId="0" borderId="0" xfId="42" applyFont="1" applyAlignment="1">
      <alignment horizontal="center" wrapText="1"/>
    </xf>
    <xf numFmtId="168" fontId="17" fillId="0" borderId="0" xfId="0" applyNumberFormat="1" applyFont="1" applyAlignment="1">
      <alignment horizontal="center" wrapText="1"/>
    </xf>
    <xf numFmtId="168" fontId="17" fillId="10" borderId="0" xfId="0" applyNumberFormat="1" applyFont="1" applyFill="1" applyAlignment="1">
      <alignment horizontal="center" wrapText="1"/>
    </xf>
    <xf numFmtId="43" fontId="17" fillId="10" borderId="13" xfId="42" applyFont="1" applyFill="1" applyBorder="1" applyAlignment="1">
      <alignment horizontal="center" wrapText="1"/>
    </xf>
    <xf numFmtId="43" fontId="17" fillId="10" borderId="14" xfId="42" applyFont="1" applyFill="1" applyBorder="1" applyAlignment="1">
      <alignment horizontal="center" wrapText="1"/>
    </xf>
    <xf numFmtId="43" fontId="17" fillId="10" borderId="15" xfId="42" applyFont="1" applyFill="1" applyBorder="1" applyAlignment="1">
      <alignment horizontal="center" wrapText="1"/>
    </xf>
    <xf numFmtId="168" fontId="17" fillId="34" borderId="0" xfId="0" applyNumberFormat="1" applyFont="1" applyFill="1" applyAlignment="1">
      <alignment horizontal="center" wrapText="1"/>
    </xf>
    <xf numFmtId="168" fontId="17" fillId="3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 quotePrefix="1">
      <alignment/>
    </xf>
    <xf numFmtId="0" fontId="18" fillId="0" borderId="0" xfId="0" applyFont="1" applyAlignment="1" quotePrefix="1">
      <alignment shrinkToFit="1"/>
    </xf>
    <xf numFmtId="18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43" fontId="18" fillId="0" borderId="0" xfId="42" applyFont="1" applyAlignment="1" quotePrefix="1">
      <alignment shrinkToFit="1"/>
    </xf>
    <xf numFmtId="168" fontId="18" fillId="0" borderId="0" xfId="42" applyNumberFormat="1" applyFont="1" applyAlignment="1" quotePrefix="1">
      <alignment/>
    </xf>
    <xf numFmtId="171" fontId="18" fillId="0" borderId="0" xfId="0" applyNumberFormat="1" applyFont="1" applyAlignment="1" quotePrefix="1">
      <alignment/>
    </xf>
    <xf numFmtId="168" fontId="18" fillId="0" borderId="0" xfId="0" applyNumberFormat="1" applyFont="1" applyAlignment="1" quotePrefix="1">
      <alignment/>
    </xf>
    <xf numFmtId="43" fontId="18" fillId="0" borderId="12" xfId="42" applyFont="1" applyBorder="1" applyAlignment="1">
      <alignment/>
    </xf>
    <xf numFmtId="43" fontId="18" fillId="0" borderId="0" xfId="42" applyFont="1" applyAlignment="1" quotePrefix="1">
      <alignment/>
    </xf>
    <xf numFmtId="43" fontId="18" fillId="0" borderId="16" xfId="42" applyFont="1" applyBorder="1" applyAlignment="1" quotePrefix="1">
      <alignment/>
    </xf>
    <xf numFmtId="0" fontId="0" fillId="0" borderId="0" xfId="0" applyFont="1" applyAlignment="1">
      <alignment/>
    </xf>
    <xf numFmtId="43" fontId="18" fillId="0" borderId="10" xfId="42" applyFont="1" applyBorder="1" applyAlignment="1">
      <alignment/>
    </xf>
    <xf numFmtId="43" fontId="18" fillId="0" borderId="11" xfId="42" applyFont="1" applyBorder="1" applyAlignment="1" quotePrefix="1">
      <alignment/>
    </xf>
    <xf numFmtId="43" fontId="18" fillId="0" borderId="17" xfId="42" applyFont="1" applyBorder="1" applyAlignment="1" quotePrefix="1">
      <alignment/>
    </xf>
    <xf numFmtId="43" fontId="18" fillId="0" borderId="0" xfId="42" applyFont="1" applyBorder="1" applyAlignment="1" quotePrefix="1">
      <alignment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shrinkToFit="1"/>
    </xf>
    <xf numFmtId="184" fontId="17" fillId="0" borderId="0" xfId="42" applyNumberFormat="1" applyFont="1" applyAlignment="1">
      <alignment/>
    </xf>
    <xf numFmtId="43" fontId="17" fillId="0" borderId="0" xfId="42" applyFont="1" applyAlignment="1">
      <alignment/>
    </xf>
    <xf numFmtId="43" fontId="17" fillId="0" borderId="0" xfId="42" applyFont="1" applyAlignment="1" quotePrefix="1">
      <alignment shrinkToFit="1"/>
    </xf>
    <xf numFmtId="168" fontId="17" fillId="0" borderId="0" xfId="42" applyNumberFormat="1" applyFont="1" applyAlignment="1" quotePrefix="1">
      <alignment/>
    </xf>
    <xf numFmtId="171" fontId="17" fillId="0" borderId="0" xfId="0" applyNumberFormat="1" applyFont="1" applyAlignment="1" quotePrefix="1">
      <alignment/>
    </xf>
    <xf numFmtId="168" fontId="17" fillId="0" borderId="0" xfId="0" applyNumberFormat="1" applyFont="1" applyAlignment="1" quotePrefix="1">
      <alignment/>
    </xf>
    <xf numFmtId="43" fontId="17" fillId="0" borderId="13" xfId="42" applyFont="1" applyBorder="1" applyAlignment="1">
      <alignment/>
    </xf>
    <xf numFmtId="43" fontId="17" fillId="0" borderId="18" xfId="42" applyFont="1" applyBorder="1" applyAlignment="1" quotePrefix="1">
      <alignment/>
    </xf>
    <xf numFmtId="43" fontId="17" fillId="0" borderId="15" xfId="42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17" fontId="17" fillId="0" borderId="13" xfId="45" applyNumberFormat="1" applyFont="1" applyBorder="1" applyAlignment="1">
      <alignment/>
    </xf>
    <xf numFmtId="0" fontId="17" fillId="0" borderId="18" xfId="0" applyFont="1" applyBorder="1" applyAlignment="1">
      <alignment/>
    </xf>
    <xf numFmtId="184" fontId="18" fillId="0" borderId="18" xfId="42" applyNumberFormat="1" applyFont="1" applyBorder="1" applyAlignment="1">
      <alignment/>
    </xf>
    <xf numFmtId="0" fontId="17" fillId="0" borderId="18" xfId="0" applyFont="1" applyBorder="1" applyAlignment="1">
      <alignment horizontal="right"/>
    </xf>
    <xf numFmtId="217" fontId="17" fillId="0" borderId="18" xfId="45" applyNumberFormat="1" applyFont="1" applyBorder="1" applyAlignment="1">
      <alignment/>
    </xf>
    <xf numFmtId="44" fontId="17" fillId="0" borderId="15" xfId="45" applyFont="1" applyBorder="1" applyAlignment="1">
      <alignment/>
    </xf>
    <xf numFmtId="184" fontId="18" fillId="0" borderId="0" xfId="42" applyNumberFormat="1" applyFont="1" applyBorder="1" applyAlignment="1">
      <alignment/>
    </xf>
    <xf numFmtId="0" fontId="0" fillId="0" borderId="18" xfId="0" applyFont="1" applyBorder="1" applyAlignment="1">
      <alignment/>
    </xf>
    <xf numFmtId="43" fontId="18" fillId="0" borderId="18" xfId="42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8" fontId="17" fillId="0" borderId="18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30"/>
  <sheetViews>
    <sheetView tabSelected="1" zoomScaleSheetLayoutView="100" workbookViewId="0" topLeftCell="A1">
      <pane xSplit="2" ySplit="6" topLeftCell="C49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494" sqref="N494"/>
    </sheetView>
  </sheetViews>
  <sheetFormatPr defaultColWidth="9.140625" defaultRowHeight="12.75"/>
  <cols>
    <col min="1" max="1" width="13.140625" style="22" customWidth="1"/>
    <col min="2" max="2" width="16.57421875" style="22" customWidth="1"/>
    <col min="3" max="3" width="15.8515625" style="22" customWidth="1"/>
    <col min="4" max="4" width="15.8515625" style="36" customWidth="1"/>
    <col min="5" max="5" width="17.7109375" style="22" customWidth="1"/>
    <col min="6" max="6" width="15.57421875" style="24" hidden="1" customWidth="1"/>
    <col min="7" max="7" width="14.421875" style="24" customWidth="1"/>
    <col min="8" max="8" width="9.421875" style="25" hidden="1" customWidth="1"/>
    <col min="9" max="10" width="14.57421875" style="25" hidden="1" customWidth="1"/>
    <col min="11" max="11" width="14.57421875" style="25" customWidth="1"/>
    <col min="12" max="14" width="16.28125" style="24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41" t="s">
        <v>531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99"/>
      <c r="M5" s="99"/>
      <c r="N5" s="99"/>
    </row>
    <row r="6" spans="1:17" s="55" customFormat="1" ht="51.75" thickBot="1">
      <c r="A6" s="45" t="s">
        <v>475</v>
      </c>
      <c r="B6" s="45" t="s">
        <v>460</v>
      </c>
      <c r="C6" s="45" t="s">
        <v>524</v>
      </c>
      <c r="D6" s="46" t="s">
        <v>525</v>
      </c>
      <c r="E6" s="47" t="s">
        <v>526</v>
      </c>
      <c r="F6" s="48" t="s">
        <v>462</v>
      </c>
      <c r="G6" s="48" t="s">
        <v>463</v>
      </c>
      <c r="H6" s="48" t="s">
        <v>465</v>
      </c>
      <c r="I6" s="49" t="s">
        <v>512</v>
      </c>
      <c r="J6" s="49" t="s">
        <v>461</v>
      </c>
      <c r="K6" s="48" t="s">
        <v>466</v>
      </c>
      <c r="L6" s="50" t="s">
        <v>527</v>
      </c>
      <c r="M6" s="51" t="s">
        <v>528</v>
      </c>
      <c r="N6" s="52" t="s">
        <v>529</v>
      </c>
      <c r="O6" s="53"/>
      <c r="P6" s="53"/>
      <c r="Q6" s="54"/>
    </row>
    <row r="7" spans="1:17" s="67" customFormat="1" ht="12.75">
      <c r="A7" s="56" t="s">
        <v>486</v>
      </c>
      <c r="B7" s="57" t="s">
        <v>308</v>
      </c>
      <c r="C7" s="58">
        <v>709</v>
      </c>
      <c r="D7" s="59">
        <v>1043980.21</v>
      </c>
      <c r="E7" s="60">
        <v>79900</v>
      </c>
      <c r="F7" s="61">
        <f>(C7*D7)/E7</f>
        <v>9263.85442916145</v>
      </c>
      <c r="G7" s="62">
        <f aca="true" t="shared" si="0" ref="G7:G38">F7/$F$495</f>
        <v>0.00044296623343138884</v>
      </c>
      <c r="H7" s="63">
        <f>D7/E7</f>
        <v>13.066085231539423</v>
      </c>
      <c r="I7" s="63">
        <f>(H7-10)*C7</f>
        <v>2173.854429161451</v>
      </c>
      <c r="J7" s="63">
        <f>IF(I7&gt;0,I7,0)</f>
        <v>2173.854429161451</v>
      </c>
      <c r="K7" s="63">
        <f aca="true" t="shared" si="1" ref="K7:K38">J7/$J$495</f>
        <v>0.00028491865007542003</v>
      </c>
      <c r="L7" s="68">
        <f aca="true" t="shared" si="2" ref="L7:L38">$B$502*G7</f>
        <v>52598.466590634824</v>
      </c>
      <c r="M7" s="69">
        <f aca="true" t="shared" si="3" ref="M7:M38">$G$502*K7</f>
        <v>9597.590147691051</v>
      </c>
      <c r="N7" s="70">
        <f aca="true" t="shared" si="4" ref="N7:N68">L7+M7</f>
        <v>62196.056738325875</v>
      </c>
      <c r="O7" s="63"/>
      <c r="P7" s="63"/>
      <c r="Q7" s="63"/>
    </row>
    <row r="8" spans="1:17" s="67" customFormat="1" ht="12.75">
      <c r="A8" s="56" t="s">
        <v>491</v>
      </c>
      <c r="B8" s="57" t="s">
        <v>432</v>
      </c>
      <c r="C8" s="58">
        <v>2549</v>
      </c>
      <c r="D8" s="59">
        <v>6933630.86</v>
      </c>
      <c r="E8" s="60">
        <v>726200</v>
      </c>
      <c r="F8" s="61">
        <f aca="true" t="shared" si="5" ref="F8:F70">(C8*D8)/E8</f>
        <v>24337.407135968053</v>
      </c>
      <c r="G8" s="62">
        <f t="shared" si="0"/>
        <v>0.0011637326183116436</v>
      </c>
      <c r="H8" s="63">
        <f aca="true" t="shared" si="6" ref="H8:H70">D8/E8</f>
        <v>9.547825475075737</v>
      </c>
      <c r="I8" s="63">
        <f aca="true" t="shared" si="7" ref="I8:I70">(H8-10)*C8</f>
        <v>-1152.5928640319476</v>
      </c>
      <c r="J8" s="63">
        <f aca="true" t="shared" si="8" ref="J8:J70">IF(I8&gt;0,I8,0)</f>
        <v>0</v>
      </c>
      <c r="K8" s="63">
        <f t="shared" si="1"/>
        <v>0</v>
      </c>
      <c r="L8" s="64">
        <f t="shared" si="2"/>
        <v>138183.3345863323</v>
      </c>
      <c r="M8" s="71">
        <f t="shared" si="3"/>
        <v>0</v>
      </c>
      <c r="N8" s="66">
        <f t="shared" si="4"/>
        <v>138183.3345863323</v>
      </c>
      <c r="O8" s="63"/>
      <c r="P8" s="63"/>
      <c r="Q8" s="63"/>
    </row>
    <row r="9" spans="1:17" s="67" customFormat="1" ht="12.75">
      <c r="A9" s="56" t="s">
        <v>490</v>
      </c>
      <c r="B9" s="57" t="s">
        <v>393</v>
      </c>
      <c r="C9" s="58">
        <v>1257</v>
      </c>
      <c r="D9" s="59">
        <v>2040656.61</v>
      </c>
      <c r="E9" s="60">
        <v>148300</v>
      </c>
      <c r="F9" s="61">
        <f t="shared" si="5"/>
        <v>17296.73202137559</v>
      </c>
      <c r="G9" s="62">
        <f t="shared" si="0"/>
        <v>0.0008270713117060904</v>
      </c>
      <c r="H9" s="63">
        <f t="shared" si="6"/>
        <v>13.760327781523939</v>
      </c>
      <c r="I9" s="63">
        <f t="shared" si="7"/>
        <v>4726.732021375591</v>
      </c>
      <c r="J9" s="63">
        <f t="shared" si="8"/>
        <v>4726.732021375591</v>
      </c>
      <c r="K9" s="63">
        <f t="shared" si="1"/>
        <v>0.0006195143928372829</v>
      </c>
      <c r="L9" s="64">
        <f t="shared" si="2"/>
        <v>98207.6724445938</v>
      </c>
      <c r="M9" s="71">
        <f t="shared" si="3"/>
        <v>20868.571543049224</v>
      </c>
      <c r="N9" s="66">
        <f t="shared" si="4"/>
        <v>119076.24398764303</v>
      </c>
      <c r="O9" s="63"/>
      <c r="P9" s="63"/>
      <c r="Q9" s="63"/>
    </row>
    <row r="10" spans="1:17" s="67" customFormat="1" ht="12.75">
      <c r="A10" s="56" t="s">
        <v>481</v>
      </c>
      <c r="B10" s="57" t="s">
        <v>153</v>
      </c>
      <c r="C10" s="58">
        <v>2100</v>
      </c>
      <c r="D10" s="59">
        <v>1982402.95</v>
      </c>
      <c r="E10" s="60">
        <v>150700</v>
      </c>
      <c r="F10" s="61">
        <f t="shared" si="5"/>
        <v>27624.725912408758</v>
      </c>
      <c r="G10" s="62">
        <f t="shared" si="0"/>
        <v>0.0013209211004519045</v>
      </c>
      <c r="H10" s="63">
        <f t="shared" si="6"/>
        <v>13.154631386861313</v>
      </c>
      <c r="I10" s="63">
        <f t="shared" si="7"/>
        <v>6624.725912408757</v>
      </c>
      <c r="J10" s="63">
        <f t="shared" si="8"/>
        <v>6624.725912408757</v>
      </c>
      <c r="K10" s="63">
        <f t="shared" si="1"/>
        <v>0.0008682770744733128</v>
      </c>
      <c r="L10" s="64">
        <f t="shared" si="2"/>
        <v>156848.1277518089</v>
      </c>
      <c r="M10" s="71">
        <f t="shared" si="3"/>
        <v>29248.234516151097</v>
      </c>
      <c r="N10" s="66">
        <f t="shared" si="4"/>
        <v>186096.36226796</v>
      </c>
      <c r="O10" s="63"/>
      <c r="P10" s="63"/>
      <c r="Q10" s="63"/>
    </row>
    <row r="11" spans="1:17" s="67" customFormat="1" ht="12.75">
      <c r="A11" s="56" t="s">
        <v>490</v>
      </c>
      <c r="B11" s="57" t="s">
        <v>394</v>
      </c>
      <c r="C11" s="58">
        <v>481</v>
      </c>
      <c r="D11" s="59">
        <v>1016003.94</v>
      </c>
      <c r="E11" s="60">
        <v>58550</v>
      </c>
      <c r="F11" s="61">
        <f t="shared" si="5"/>
        <v>8346.676261998291</v>
      </c>
      <c r="G11" s="62">
        <f t="shared" si="0"/>
        <v>0.00039910987092046094</v>
      </c>
      <c r="H11" s="63">
        <f t="shared" si="6"/>
        <v>17.35275730145175</v>
      </c>
      <c r="I11" s="63">
        <f t="shared" si="7"/>
        <v>3536.6762619982915</v>
      </c>
      <c r="J11" s="63">
        <f t="shared" si="8"/>
        <v>3536.6762619982915</v>
      </c>
      <c r="K11" s="63">
        <f t="shared" si="1"/>
        <v>0.0004635384103024025</v>
      </c>
      <c r="L11" s="64">
        <f t="shared" si="2"/>
        <v>47390.89715481437</v>
      </c>
      <c r="M11" s="71">
        <f t="shared" si="3"/>
        <v>15614.46286024824</v>
      </c>
      <c r="N11" s="66">
        <f t="shared" si="4"/>
        <v>63005.36001506261</v>
      </c>
      <c r="O11" s="63"/>
      <c r="P11" s="63"/>
      <c r="Q11" s="63"/>
    </row>
    <row r="12" spans="1:17" s="67" customFormat="1" ht="12.75">
      <c r="A12" s="56" t="s">
        <v>491</v>
      </c>
      <c r="B12" s="57" t="s">
        <v>433</v>
      </c>
      <c r="C12" s="58">
        <v>3097</v>
      </c>
      <c r="D12" s="59">
        <v>4527506.75</v>
      </c>
      <c r="E12" s="60">
        <v>359750</v>
      </c>
      <c r="F12" s="61">
        <f t="shared" si="5"/>
        <v>38976.201264072275</v>
      </c>
      <c r="G12" s="62">
        <f t="shared" si="0"/>
        <v>0.0018637103162007097</v>
      </c>
      <c r="H12" s="63">
        <f t="shared" si="6"/>
        <v>12.585147324530924</v>
      </c>
      <c r="I12" s="63">
        <f t="shared" si="7"/>
        <v>8006.201264072271</v>
      </c>
      <c r="J12" s="63">
        <f t="shared" si="8"/>
        <v>8006.201264072271</v>
      </c>
      <c r="K12" s="63">
        <f t="shared" si="1"/>
        <v>0.001049341678905113</v>
      </c>
      <c r="L12" s="64">
        <f t="shared" si="2"/>
        <v>221299.72310065056</v>
      </c>
      <c r="M12" s="71">
        <f t="shared" si="3"/>
        <v>35347.462710339925</v>
      </c>
      <c r="N12" s="66">
        <f t="shared" si="4"/>
        <v>256647.1858109905</v>
      </c>
      <c r="O12" s="63"/>
      <c r="P12" s="63"/>
      <c r="Q12" s="63"/>
    </row>
    <row r="13" spans="1:17" s="67" customFormat="1" ht="12.75">
      <c r="A13" s="56" t="s">
        <v>477</v>
      </c>
      <c r="B13" s="57" t="s">
        <v>14</v>
      </c>
      <c r="C13" s="58">
        <v>207</v>
      </c>
      <c r="D13" s="59">
        <v>491767.77</v>
      </c>
      <c r="E13" s="60">
        <v>30700</v>
      </c>
      <c r="F13" s="61">
        <f t="shared" si="5"/>
        <v>3315.8282863192185</v>
      </c>
      <c r="G13" s="62">
        <f t="shared" si="0"/>
        <v>0.00015855171062192892</v>
      </c>
      <c r="H13" s="63">
        <f t="shared" si="6"/>
        <v>16.018494136807817</v>
      </c>
      <c r="I13" s="63">
        <f t="shared" si="7"/>
        <v>1245.828286319218</v>
      </c>
      <c r="J13" s="63">
        <f t="shared" si="8"/>
        <v>1245.828286319218</v>
      </c>
      <c r="K13" s="63">
        <f t="shared" si="1"/>
        <v>0.00016328587084866056</v>
      </c>
      <c r="L13" s="64">
        <f t="shared" si="2"/>
        <v>18826.66493433127</v>
      </c>
      <c r="M13" s="71">
        <f t="shared" si="3"/>
        <v>5500.3449753093455</v>
      </c>
      <c r="N13" s="66">
        <f t="shared" si="4"/>
        <v>24327.009909640616</v>
      </c>
      <c r="O13" s="63"/>
      <c r="P13" s="63"/>
      <c r="Q13" s="63"/>
    </row>
    <row r="14" spans="1:17" s="67" customFormat="1" ht="12.75">
      <c r="A14" s="56" t="s">
        <v>483</v>
      </c>
      <c r="B14" s="57" t="s">
        <v>198</v>
      </c>
      <c r="C14" s="58">
        <v>723</v>
      </c>
      <c r="D14" s="59">
        <v>1550173.72</v>
      </c>
      <c r="E14" s="60">
        <v>95900</v>
      </c>
      <c r="F14" s="61">
        <f t="shared" si="5"/>
        <v>11686.919703441084</v>
      </c>
      <c r="G14" s="62">
        <f t="shared" si="0"/>
        <v>0.0005588290318069027</v>
      </c>
      <c r="H14" s="63">
        <f t="shared" si="6"/>
        <v>16.164480917622523</v>
      </c>
      <c r="I14" s="63">
        <f t="shared" si="7"/>
        <v>4456.9197034410845</v>
      </c>
      <c r="J14" s="63">
        <f t="shared" si="8"/>
        <v>4456.9197034410845</v>
      </c>
      <c r="K14" s="63">
        <f t="shared" si="1"/>
        <v>0.0005841511411087514</v>
      </c>
      <c r="L14" s="64">
        <f t="shared" si="2"/>
        <v>66356.18686254772</v>
      </c>
      <c r="M14" s="71">
        <f t="shared" si="3"/>
        <v>19677.3473241705</v>
      </c>
      <c r="N14" s="66">
        <f t="shared" si="4"/>
        <v>86033.53418671823</v>
      </c>
      <c r="O14" s="63"/>
      <c r="P14" s="63"/>
      <c r="Q14" s="63"/>
    </row>
    <row r="15" spans="1:17" s="67" customFormat="1" ht="12.75">
      <c r="A15" s="56" t="s">
        <v>485</v>
      </c>
      <c r="B15" s="57" t="s">
        <v>251</v>
      </c>
      <c r="C15" s="58">
        <v>897</v>
      </c>
      <c r="D15" s="59">
        <v>550225.69</v>
      </c>
      <c r="E15" s="60">
        <v>48750</v>
      </c>
      <c r="F15" s="61">
        <f t="shared" si="5"/>
        <v>10124.152696</v>
      </c>
      <c r="G15" s="62">
        <f t="shared" si="0"/>
        <v>0.00048410279120041224</v>
      </c>
      <c r="H15" s="63">
        <f t="shared" si="6"/>
        <v>11.286680820512819</v>
      </c>
      <c r="I15" s="63">
        <f t="shared" si="7"/>
        <v>1154.1526959999987</v>
      </c>
      <c r="J15" s="63">
        <f t="shared" si="8"/>
        <v>1154.1526959999987</v>
      </c>
      <c r="K15" s="63">
        <f t="shared" si="1"/>
        <v>0.00015127030757624088</v>
      </c>
      <c r="L15" s="64">
        <f t="shared" si="2"/>
        <v>57483.08238337072</v>
      </c>
      <c r="M15" s="71">
        <f t="shared" si="3"/>
        <v>5095.596280719477</v>
      </c>
      <c r="N15" s="66">
        <f t="shared" si="4"/>
        <v>62578.6786640902</v>
      </c>
      <c r="O15" s="63"/>
      <c r="P15" s="63"/>
      <c r="Q15" s="63"/>
    </row>
    <row r="16" spans="1:17" s="67" customFormat="1" ht="12.75">
      <c r="A16" s="56" t="s">
        <v>480</v>
      </c>
      <c r="B16" s="57" t="s">
        <v>116</v>
      </c>
      <c r="C16" s="58">
        <v>271</v>
      </c>
      <c r="D16" s="59">
        <v>329503.14</v>
      </c>
      <c r="E16" s="60">
        <v>26050</v>
      </c>
      <c r="F16" s="61">
        <f t="shared" si="5"/>
        <v>3427.844565834933</v>
      </c>
      <c r="G16" s="62">
        <f t="shared" si="0"/>
        <v>0.00016390795081325555</v>
      </c>
      <c r="H16" s="63">
        <f t="shared" si="6"/>
        <v>12.64887293666027</v>
      </c>
      <c r="I16" s="63">
        <f t="shared" si="7"/>
        <v>717.8445658349332</v>
      </c>
      <c r="J16" s="63">
        <f t="shared" si="8"/>
        <v>717.8445658349332</v>
      </c>
      <c r="K16" s="63">
        <f t="shared" si="1"/>
        <v>9.408509692185787E-05</v>
      </c>
      <c r="L16" s="64">
        <f t="shared" si="2"/>
        <v>19462.67282724112</v>
      </c>
      <c r="M16" s="71">
        <f t="shared" si="3"/>
        <v>3169.2913012986437</v>
      </c>
      <c r="N16" s="66">
        <f t="shared" si="4"/>
        <v>22631.964128539763</v>
      </c>
      <c r="O16" s="63"/>
      <c r="P16" s="63"/>
      <c r="Q16" s="63"/>
    </row>
    <row r="17" spans="1:17" s="67" customFormat="1" ht="12.75">
      <c r="A17" s="56" t="s">
        <v>477</v>
      </c>
      <c r="B17" s="57" t="s">
        <v>15</v>
      </c>
      <c r="C17" s="58">
        <v>227</v>
      </c>
      <c r="D17" s="59">
        <v>250536.98</v>
      </c>
      <c r="E17" s="60">
        <v>15300</v>
      </c>
      <c r="F17" s="61">
        <f t="shared" si="5"/>
        <v>3717.1172849673203</v>
      </c>
      <c r="G17" s="62">
        <f t="shared" si="0"/>
        <v>0.00017773999532651638</v>
      </c>
      <c r="H17" s="63">
        <f t="shared" si="6"/>
        <v>16.374966013071894</v>
      </c>
      <c r="I17" s="63">
        <f t="shared" si="7"/>
        <v>1447.11728496732</v>
      </c>
      <c r="J17" s="63">
        <f t="shared" si="8"/>
        <v>1447.11728496732</v>
      </c>
      <c r="K17" s="63">
        <f t="shared" si="1"/>
        <v>0.00018966803747422114</v>
      </c>
      <c r="L17" s="64">
        <f t="shared" si="2"/>
        <v>21105.110278003634</v>
      </c>
      <c r="M17" s="71">
        <f t="shared" si="3"/>
        <v>6389.038019493005</v>
      </c>
      <c r="N17" s="66">
        <f t="shared" si="4"/>
        <v>27494.14829749664</v>
      </c>
      <c r="O17" s="63"/>
      <c r="P17" s="63"/>
      <c r="Q17" s="63"/>
    </row>
    <row r="18" spans="1:17" s="67" customFormat="1" ht="12.75">
      <c r="A18" s="56" t="s">
        <v>484</v>
      </c>
      <c r="B18" s="57" t="s">
        <v>215</v>
      </c>
      <c r="C18" s="58">
        <v>835</v>
      </c>
      <c r="D18" s="59">
        <v>1296462.23</v>
      </c>
      <c r="E18" s="60">
        <v>89300</v>
      </c>
      <c r="F18" s="61">
        <f t="shared" si="5"/>
        <v>12122.57516293393</v>
      </c>
      <c r="G18" s="62">
        <f t="shared" si="0"/>
        <v>0.0005796606046085961</v>
      </c>
      <c r="H18" s="63">
        <f t="shared" si="6"/>
        <v>14.518054087346025</v>
      </c>
      <c r="I18" s="63">
        <f t="shared" si="7"/>
        <v>3772.5751629339306</v>
      </c>
      <c r="J18" s="63">
        <f t="shared" si="8"/>
        <v>3772.5751629339306</v>
      </c>
      <c r="K18" s="63">
        <f t="shared" si="1"/>
        <v>0.0004944567622891931</v>
      </c>
      <c r="L18" s="64">
        <f t="shared" si="2"/>
        <v>68829.75866858012</v>
      </c>
      <c r="M18" s="71">
        <f t="shared" si="3"/>
        <v>16655.95898671352</v>
      </c>
      <c r="N18" s="66">
        <f t="shared" si="4"/>
        <v>85485.71765529364</v>
      </c>
      <c r="O18" s="63"/>
      <c r="P18" s="63"/>
      <c r="Q18" s="63"/>
    </row>
    <row r="19" spans="1:17" s="67" customFormat="1" ht="12.75">
      <c r="A19" s="56" t="s">
        <v>488</v>
      </c>
      <c r="B19" s="57" t="s">
        <v>336</v>
      </c>
      <c r="C19" s="58">
        <v>2421</v>
      </c>
      <c r="D19" s="59">
        <v>2791570.54</v>
      </c>
      <c r="E19" s="60">
        <v>145200</v>
      </c>
      <c r="F19" s="61">
        <f t="shared" si="5"/>
        <v>46545.40135909091</v>
      </c>
      <c r="G19" s="62">
        <f t="shared" si="0"/>
        <v>0.002225643902465235</v>
      </c>
      <c r="H19" s="63">
        <f t="shared" si="6"/>
        <v>19.225692424242425</v>
      </c>
      <c r="I19" s="63">
        <f t="shared" si="7"/>
        <v>22335.40135909091</v>
      </c>
      <c r="J19" s="63">
        <f t="shared" si="8"/>
        <v>22335.40135909091</v>
      </c>
      <c r="K19" s="63">
        <f t="shared" si="1"/>
        <v>0.002927414236554774</v>
      </c>
      <c r="L19" s="64">
        <f t="shared" si="2"/>
        <v>264276.25315734156</v>
      </c>
      <c r="M19" s="71">
        <f t="shared" si="3"/>
        <v>98611.0317016151</v>
      </c>
      <c r="N19" s="66">
        <f t="shared" si="4"/>
        <v>362887.28485895664</v>
      </c>
      <c r="O19" s="63"/>
      <c r="P19" s="63"/>
      <c r="Q19" s="63"/>
    </row>
    <row r="20" spans="1:17" s="67" customFormat="1" ht="12.75">
      <c r="A20" s="56" t="s">
        <v>482</v>
      </c>
      <c r="B20" s="57" t="s">
        <v>182</v>
      </c>
      <c r="C20" s="58">
        <v>1369</v>
      </c>
      <c r="D20" s="59">
        <v>2744789.4</v>
      </c>
      <c r="E20" s="60">
        <v>138250</v>
      </c>
      <c r="F20" s="61">
        <f t="shared" si="5"/>
        <v>27179.86754864376</v>
      </c>
      <c r="G20" s="62">
        <f t="shared" si="0"/>
        <v>0.0012996494758474504</v>
      </c>
      <c r="H20" s="63">
        <f t="shared" si="6"/>
        <v>19.853811211573237</v>
      </c>
      <c r="I20" s="63">
        <f t="shared" si="7"/>
        <v>13489.867548643762</v>
      </c>
      <c r="J20" s="63">
        <f t="shared" si="8"/>
        <v>13489.867548643762</v>
      </c>
      <c r="K20" s="63">
        <f t="shared" si="1"/>
        <v>0.0017680645033524185</v>
      </c>
      <c r="L20" s="64">
        <f t="shared" si="2"/>
        <v>154322.303543</v>
      </c>
      <c r="M20" s="71">
        <f t="shared" si="3"/>
        <v>59557.90697929246</v>
      </c>
      <c r="N20" s="66">
        <f t="shared" si="4"/>
        <v>213880.21052229244</v>
      </c>
      <c r="O20" s="63"/>
      <c r="P20" s="63"/>
      <c r="Q20" s="63"/>
    </row>
    <row r="21" spans="1:17" s="67" customFormat="1" ht="12.75">
      <c r="A21" s="56" t="s">
        <v>487</v>
      </c>
      <c r="B21" s="57" t="s">
        <v>326</v>
      </c>
      <c r="C21" s="58">
        <v>453</v>
      </c>
      <c r="D21" s="59">
        <v>916594.94</v>
      </c>
      <c r="E21" s="60">
        <v>106900</v>
      </c>
      <c r="F21" s="61">
        <f t="shared" si="5"/>
        <v>3884.1675193638916</v>
      </c>
      <c r="G21" s="62">
        <f t="shared" si="0"/>
        <v>0.00018572777338265084</v>
      </c>
      <c r="H21" s="63">
        <f t="shared" si="6"/>
        <v>8.574321234798877</v>
      </c>
      <c r="I21" s="63">
        <f t="shared" si="7"/>
        <v>-645.8324806361089</v>
      </c>
      <c r="J21" s="63">
        <f t="shared" si="8"/>
        <v>0</v>
      </c>
      <c r="K21" s="63">
        <f t="shared" si="1"/>
        <v>0</v>
      </c>
      <c r="L21" s="64">
        <f t="shared" si="2"/>
        <v>22053.59087428834</v>
      </c>
      <c r="M21" s="71">
        <f t="shared" si="3"/>
        <v>0</v>
      </c>
      <c r="N21" s="66">
        <f t="shared" si="4"/>
        <v>22053.59087428834</v>
      </c>
      <c r="O21" s="63"/>
      <c r="P21" s="63"/>
      <c r="Q21" s="63"/>
    </row>
    <row r="22" spans="1:17" s="67" customFormat="1" ht="12.75">
      <c r="A22" s="56" t="s">
        <v>491</v>
      </c>
      <c r="B22" s="57" t="s">
        <v>434</v>
      </c>
      <c r="C22" s="58">
        <v>4232</v>
      </c>
      <c r="D22" s="59">
        <v>7040398.97</v>
      </c>
      <c r="E22" s="60">
        <v>552900</v>
      </c>
      <c r="F22" s="61">
        <f t="shared" si="5"/>
        <v>53888.53036903599</v>
      </c>
      <c r="G22" s="62">
        <f t="shared" si="0"/>
        <v>0.0025767675329161693</v>
      </c>
      <c r="H22" s="63">
        <f t="shared" si="6"/>
        <v>12.733584680774099</v>
      </c>
      <c r="I22" s="63">
        <f t="shared" si="7"/>
        <v>11568.530369035987</v>
      </c>
      <c r="J22" s="63">
        <f t="shared" si="8"/>
        <v>11568.530369035987</v>
      </c>
      <c r="K22" s="63">
        <f t="shared" si="1"/>
        <v>0.001516242307620238</v>
      </c>
      <c r="L22" s="64">
        <f t="shared" si="2"/>
        <v>305969.1930511822</v>
      </c>
      <c r="M22" s="71">
        <f t="shared" si="3"/>
        <v>51075.18314184154</v>
      </c>
      <c r="N22" s="66">
        <f t="shared" si="4"/>
        <v>357044.37619302375</v>
      </c>
      <c r="O22" s="63"/>
      <c r="P22" s="63"/>
      <c r="Q22" s="63"/>
    </row>
    <row r="23" spans="1:17" s="67" customFormat="1" ht="12.75">
      <c r="A23" s="56" t="s">
        <v>477</v>
      </c>
      <c r="B23" s="57" t="s">
        <v>16</v>
      </c>
      <c r="C23" s="58">
        <v>1221</v>
      </c>
      <c r="D23" s="59">
        <v>2006185.42</v>
      </c>
      <c r="E23" s="60">
        <v>72150</v>
      </c>
      <c r="F23" s="61">
        <f t="shared" si="5"/>
        <v>33950.83018461538</v>
      </c>
      <c r="G23" s="62">
        <f t="shared" si="0"/>
        <v>0.0016234140425832543</v>
      </c>
      <c r="H23" s="63">
        <f t="shared" si="6"/>
        <v>27.805757726957726</v>
      </c>
      <c r="I23" s="63">
        <f t="shared" si="7"/>
        <v>21740.830184615384</v>
      </c>
      <c r="J23" s="63">
        <f t="shared" si="8"/>
        <v>21740.830184615384</v>
      </c>
      <c r="K23" s="63">
        <f t="shared" si="1"/>
        <v>0.0028494861038643664</v>
      </c>
      <c r="L23" s="64">
        <f t="shared" si="2"/>
        <v>192766.5876925327</v>
      </c>
      <c r="M23" s="71">
        <f t="shared" si="3"/>
        <v>95985.99371852961</v>
      </c>
      <c r="N23" s="66">
        <f t="shared" si="4"/>
        <v>288752.5814110623</v>
      </c>
      <c r="O23" s="63"/>
      <c r="P23" s="63"/>
      <c r="Q23" s="63"/>
    </row>
    <row r="24" spans="1:17" s="67" customFormat="1" ht="12.75">
      <c r="A24" s="56" t="s">
        <v>488</v>
      </c>
      <c r="B24" s="57" t="s">
        <v>337</v>
      </c>
      <c r="C24" s="58">
        <v>995</v>
      </c>
      <c r="D24" s="59">
        <v>1279041.04</v>
      </c>
      <c r="E24" s="60">
        <v>91350</v>
      </c>
      <c r="F24" s="61">
        <f t="shared" si="5"/>
        <v>13931.536232074439</v>
      </c>
      <c r="G24" s="62">
        <f t="shared" si="0"/>
        <v>0.0006661590138127358</v>
      </c>
      <c r="H24" s="63">
        <f t="shared" si="6"/>
        <v>14.001543951833607</v>
      </c>
      <c r="I24" s="63">
        <f t="shared" si="7"/>
        <v>3981.5362320744393</v>
      </c>
      <c r="J24" s="63">
        <f t="shared" si="8"/>
        <v>3981.5362320744393</v>
      </c>
      <c r="K24" s="63">
        <f t="shared" si="1"/>
        <v>0.000521844477372211</v>
      </c>
      <c r="L24" s="64">
        <f t="shared" si="2"/>
        <v>79100.7078816237</v>
      </c>
      <c r="M24" s="71">
        <f t="shared" si="3"/>
        <v>17578.524302739555</v>
      </c>
      <c r="N24" s="66">
        <f t="shared" si="4"/>
        <v>96679.23218436327</v>
      </c>
      <c r="O24" s="63"/>
      <c r="P24" s="63"/>
      <c r="Q24" s="63"/>
    </row>
    <row r="25" spans="1:17" s="67" customFormat="1" ht="12.75">
      <c r="A25" s="56" t="s">
        <v>476</v>
      </c>
      <c r="B25" s="57" t="s">
        <v>0</v>
      </c>
      <c r="C25" s="58">
        <v>22951</v>
      </c>
      <c r="D25" s="59">
        <v>43736217.88</v>
      </c>
      <c r="E25" s="60">
        <v>2175900</v>
      </c>
      <c r="F25" s="61">
        <f t="shared" si="5"/>
        <v>461321.7227647778</v>
      </c>
      <c r="G25" s="62">
        <f t="shared" si="0"/>
        <v>0.02205884683268824</v>
      </c>
      <c r="H25" s="63">
        <f t="shared" si="6"/>
        <v>20.100288561055198</v>
      </c>
      <c r="I25" s="63">
        <f t="shared" si="7"/>
        <v>231811.72276477783</v>
      </c>
      <c r="J25" s="63">
        <f t="shared" si="8"/>
        <v>231811.72276477783</v>
      </c>
      <c r="K25" s="63">
        <f t="shared" si="1"/>
        <v>0.030382661431140705</v>
      </c>
      <c r="L25" s="64">
        <f t="shared" si="2"/>
        <v>2619300.142065561</v>
      </c>
      <c r="M25" s="71">
        <f t="shared" si="3"/>
        <v>1023451.1918927041</v>
      </c>
      <c r="N25" s="66">
        <f t="shared" si="4"/>
        <v>3642751.333958265</v>
      </c>
      <c r="O25" s="63"/>
      <c r="P25" s="63"/>
      <c r="Q25" s="63"/>
    </row>
    <row r="26" spans="1:17" s="67" customFormat="1" ht="12.75">
      <c r="A26" s="56" t="s">
        <v>481</v>
      </c>
      <c r="B26" s="57" t="s">
        <v>154</v>
      </c>
      <c r="C26" s="58">
        <v>18374</v>
      </c>
      <c r="D26" s="59">
        <v>33061896.93</v>
      </c>
      <c r="E26" s="60">
        <v>1755050</v>
      </c>
      <c r="F26" s="61">
        <f t="shared" si="5"/>
        <v>346132.1866566878</v>
      </c>
      <c r="G26" s="62">
        <f t="shared" si="0"/>
        <v>0.01655087222765893</v>
      </c>
      <c r="H26" s="63">
        <f t="shared" si="6"/>
        <v>18.838151009942738</v>
      </c>
      <c r="I26" s="63">
        <f t="shared" si="7"/>
        <v>162392.18665668787</v>
      </c>
      <c r="J26" s="63">
        <f t="shared" si="8"/>
        <v>162392.18665668787</v>
      </c>
      <c r="K26" s="63">
        <f t="shared" si="1"/>
        <v>0.021284112673021494</v>
      </c>
      <c r="L26" s="64">
        <f t="shared" si="2"/>
        <v>1965275.0801539905</v>
      </c>
      <c r="M26" s="71">
        <f t="shared" si="3"/>
        <v>716963.2105124181</v>
      </c>
      <c r="N26" s="66">
        <f t="shared" si="4"/>
        <v>2682238.290666409</v>
      </c>
      <c r="O26" s="63"/>
      <c r="P26" s="63"/>
      <c r="Q26" s="63"/>
    </row>
    <row r="27" spans="1:17" s="67" customFormat="1" ht="12.75">
      <c r="A27" s="56" t="s">
        <v>480</v>
      </c>
      <c r="B27" s="57" t="s">
        <v>117</v>
      </c>
      <c r="C27" s="58">
        <v>114</v>
      </c>
      <c r="D27" s="59">
        <v>292442.3</v>
      </c>
      <c r="E27" s="60">
        <v>21250</v>
      </c>
      <c r="F27" s="61">
        <f t="shared" si="5"/>
        <v>1568.8669270588234</v>
      </c>
      <c r="G27" s="62">
        <f t="shared" si="0"/>
        <v>7.501791816230327E-05</v>
      </c>
      <c r="H27" s="63">
        <f t="shared" si="6"/>
        <v>13.761990588235294</v>
      </c>
      <c r="I27" s="63">
        <f t="shared" si="7"/>
        <v>428.86692705882353</v>
      </c>
      <c r="J27" s="63">
        <f t="shared" si="8"/>
        <v>428.86692705882353</v>
      </c>
      <c r="K27" s="63">
        <f t="shared" si="1"/>
        <v>5.620992108782941E-05</v>
      </c>
      <c r="L27" s="64">
        <f t="shared" si="2"/>
        <v>8907.73870412869</v>
      </c>
      <c r="M27" s="71">
        <f t="shared" si="3"/>
        <v>1893.4519895143362</v>
      </c>
      <c r="N27" s="66">
        <f t="shared" si="4"/>
        <v>10801.190693643026</v>
      </c>
      <c r="O27" s="63"/>
      <c r="P27" s="63"/>
      <c r="Q27" s="63"/>
    </row>
    <row r="28" spans="1:17" s="67" customFormat="1" ht="12.75">
      <c r="A28" s="56" t="s">
        <v>479</v>
      </c>
      <c r="B28" s="57" t="s">
        <v>97</v>
      </c>
      <c r="C28" s="58">
        <v>446</v>
      </c>
      <c r="D28" s="59">
        <v>702681.83</v>
      </c>
      <c r="E28" s="60">
        <v>45100</v>
      </c>
      <c r="F28" s="61">
        <f t="shared" si="5"/>
        <v>6948.915658093127</v>
      </c>
      <c r="G28" s="62">
        <f t="shared" si="0"/>
        <v>0.00033227367928065994</v>
      </c>
      <c r="H28" s="63">
        <f t="shared" si="6"/>
        <v>15.580528381374721</v>
      </c>
      <c r="I28" s="63">
        <f t="shared" si="7"/>
        <v>2488.915658093126</v>
      </c>
      <c r="J28" s="63">
        <f t="shared" si="8"/>
        <v>2488.915658093126</v>
      </c>
      <c r="K28" s="63">
        <f t="shared" si="1"/>
        <v>0.0003262125006820324</v>
      </c>
      <c r="L28" s="64">
        <f t="shared" si="2"/>
        <v>39454.668775104576</v>
      </c>
      <c r="M28" s="71">
        <f t="shared" si="3"/>
        <v>10988.588784099513</v>
      </c>
      <c r="N28" s="66">
        <f t="shared" si="4"/>
        <v>50443.25755920409</v>
      </c>
      <c r="O28" s="63"/>
      <c r="P28" s="63"/>
      <c r="Q28" s="63"/>
    </row>
    <row r="29" spans="1:17" s="67" customFormat="1" ht="12.75">
      <c r="A29" s="56" t="s">
        <v>490</v>
      </c>
      <c r="B29" s="57" t="s">
        <v>395</v>
      </c>
      <c r="C29" s="58">
        <v>1431</v>
      </c>
      <c r="D29" s="59">
        <v>3862833.1799999997</v>
      </c>
      <c r="E29" s="60">
        <v>329350</v>
      </c>
      <c r="F29" s="61">
        <f t="shared" si="5"/>
        <v>16783.70815418248</v>
      </c>
      <c r="G29" s="62">
        <f t="shared" si="0"/>
        <v>0.0008025402429324303</v>
      </c>
      <c r="H29" s="63">
        <f t="shared" si="6"/>
        <v>11.728656991042962</v>
      </c>
      <c r="I29" s="63">
        <f t="shared" si="7"/>
        <v>2473.708154182479</v>
      </c>
      <c r="J29" s="63">
        <f t="shared" si="8"/>
        <v>2473.708154182479</v>
      </c>
      <c r="K29" s="63">
        <f t="shared" si="1"/>
        <v>0.0003242193122573091</v>
      </c>
      <c r="L29" s="64">
        <f t="shared" si="2"/>
        <v>95294.81700789655</v>
      </c>
      <c r="M29" s="71">
        <f t="shared" si="3"/>
        <v>10921.447494532991</v>
      </c>
      <c r="N29" s="66">
        <f t="shared" si="4"/>
        <v>106216.26450242953</v>
      </c>
      <c r="O29" s="63"/>
      <c r="P29" s="63"/>
      <c r="Q29" s="63"/>
    </row>
    <row r="30" spans="1:17" s="67" customFormat="1" ht="12.75">
      <c r="A30" s="56" t="s">
        <v>478</v>
      </c>
      <c r="B30" s="57" t="s">
        <v>72</v>
      </c>
      <c r="C30" s="58">
        <v>1610</v>
      </c>
      <c r="D30" s="59">
        <v>2339477.33</v>
      </c>
      <c r="E30" s="60">
        <v>194350</v>
      </c>
      <c r="F30" s="61">
        <f t="shared" si="5"/>
        <v>19380.2855739645</v>
      </c>
      <c r="G30" s="62">
        <f t="shared" si="0"/>
        <v>0.0009266998061303538</v>
      </c>
      <c r="H30" s="63">
        <f t="shared" si="6"/>
        <v>12.03744445587857</v>
      </c>
      <c r="I30" s="63">
        <f t="shared" si="7"/>
        <v>3280.2855739644965</v>
      </c>
      <c r="J30" s="63">
        <f t="shared" si="8"/>
        <v>3280.2855739644965</v>
      </c>
      <c r="K30" s="63">
        <f t="shared" si="1"/>
        <v>0.00042993427943395436</v>
      </c>
      <c r="L30" s="64">
        <f t="shared" si="2"/>
        <v>110037.70742233109</v>
      </c>
      <c r="M30" s="71">
        <f t="shared" si="3"/>
        <v>14482.495278416143</v>
      </c>
      <c r="N30" s="66">
        <f t="shared" si="4"/>
        <v>124520.20270074724</v>
      </c>
      <c r="O30" s="63"/>
      <c r="P30" s="63"/>
      <c r="Q30" s="63"/>
    </row>
    <row r="31" spans="1:17" s="67" customFormat="1" ht="12.75">
      <c r="A31" s="56" t="s">
        <v>485</v>
      </c>
      <c r="B31" s="57" t="s">
        <v>252</v>
      </c>
      <c r="C31" s="58">
        <v>31942</v>
      </c>
      <c r="D31" s="59">
        <v>57277946.5</v>
      </c>
      <c r="E31" s="60">
        <v>2744650</v>
      </c>
      <c r="F31" s="61">
        <f t="shared" si="5"/>
        <v>666595.8016880113</v>
      </c>
      <c r="G31" s="62">
        <f t="shared" si="0"/>
        <v>0.03187436004665756</v>
      </c>
      <c r="H31" s="63">
        <f t="shared" si="6"/>
        <v>20.868943763321372</v>
      </c>
      <c r="I31" s="63">
        <f t="shared" si="7"/>
        <v>347175.80168801127</v>
      </c>
      <c r="J31" s="63">
        <f t="shared" si="8"/>
        <v>347175.80168801127</v>
      </c>
      <c r="K31" s="63">
        <f t="shared" si="1"/>
        <v>0.04550298282574348</v>
      </c>
      <c r="L31" s="64">
        <f t="shared" si="2"/>
        <v>3784808.7178673474</v>
      </c>
      <c r="M31" s="71">
        <f t="shared" si="3"/>
        <v>1532784.8125888146</v>
      </c>
      <c r="N31" s="66">
        <f t="shared" si="4"/>
        <v>5317593.530456162</v>
      </c>
      <c r="O31" s="63"/>
      <c r="P31" s="63"/>
      <c r="Q31" s="63"/>
    </row>
    <row r="32" spans="1:17" s="67" customFormat="1" ht="12.75">
      <c r="A32" s="56" t="s">
        <v>480</v>
      </c>
      <c r="B32" s="57" t="s">
        <v>118</v>
      </c>
      <c r="C32" s="58">
        <v>5386</v>
      </c>
      <c r="D32" s="59">
        <v>17892428.76</v>
      </c>
      <c r="E32" s="60">
        <v>1781800</v>
      </c>
      <c r="F32" s="61">
        <f t="shared" si="5"/>
        <v>54084.98220976542</v>
      </c>
      <c r="G32" s="62">
        <f t="shared" si="0"/>
        <v>0.0025861611964936807</v>
      </c>
      <c r="H32" s="63">
        <f t="shared" si="6"/>
        <v>10.041771669098665</v>
      </c>
      <c r="I32" s="63">
        <f t="shared" si="7"/>
        <v>224.98220976541046</v>
      </c>
      <c r="J32" s="63">
        <f t="shared" si="8"/>
        <v>224.98220976541046</v>
      </c>
      <c r="K32" s="63">
        <f t="shared" si="1"/>
        <v>2.9487543709204335E-05</v>
      </c>
      <c r="L32" s="64">
        <f t="shared" si="2"/>
        <v>307084.6105763916</v>
      </c>
      <c r="M32" s="71">
        <f t="shared" si="3"/>
        <v>993.2988202357204</v>
      </c>
      <c r="N32" s="66">
        <f t="shared" si="4"/>
        <v>308077.90939662734</v>
      </c>
      <c r="O32" s="63"/>
      <c r="P32" s="63"/>
      <c r="Q32" s="63"/>
    </row>
    <row r="33" spans="1:17" s="67" customFormat="1" ht="12.75">
      <c r="A33" s="56" t="s">
        <v>490</v>
      </c>
      <c r="B33" s="57" t="s">
        <v>515</v>
      </c>
      <c r="C33" s="58">
        <v>241</v>
      </c>
      <c r="D33" s="59">
        <v>259806.72</v>
      </c>
      <c r="E33" s="60">
        <v>13450</v>
      </c>
      <c r="F33" s="61">
        <f t="shared" si="5"/>
        <v>4655.272826765799</v>
      </c>
      <c r="G33" s="62">
        <f t="shared" si="0"/>
        <v>0.00022259942504888875</v>
      </c>
      <c r="H33" s="63">
        <f t="shared" si="6"/>
        <v>19.31648475836431</v>
      </c>
      <c r="I33" s="63">
        <f t="shared" si="7"/>
        <v>2245.272826765799</v>
      </c>
      <c r="J33" s="63">
        <f t="shared" si="8"/>
        <v>2245.272826765799</v>
      </c>
      <c r="K33" s="63">
        <f t="shared" si="1"/>
        <v>0.0002942791818401112</v>
      </c>
      <c r="L33" s="64">
        <f t="shared" si="2"/>
        <v>26431.785400053548</v>
      </c>
      <c r="M33" s="71">
        <f t="shared" si="3"/>
        <v>9912.903123581427</v>
      </c>
      <c r="N33" s="66">
        <f t="shared" si="4"/>
        <v>36344.68852363498</v>
      </c>
      <c r="O33" s="63"/>
      <c r="P33" s="63"/>
      <c r="Q33" s="63"/>
    </row>
    <row r="34" spans="1:17" s="67" customFormat="1" ht="12.75">
      <c r="A34" s="56" t="s">
        <v>487</v>
      </c>
      <c r="B34" s="57" t="s">
        <v>327</v>
      </c>
      <c r="C34" s="58">
        <v>8321</v>
      </c>
      <c r="D34" s="59">
        <v>19730698.110000003</v>
      </c>
      <c r="E34" s="60">
        <v>1093400</v>
      </c>
      <c r="F34" s="61">
        <f t="shared" si="5"/>
        <v>150154.6908480977</v>
      </c>
      <c r="G34" s="62">
        <f t="shared" si="0"/>
        <v>0.007179890222331263</v>
      </c>
      <c r="H34" s="63">
        <f t="shared" si="6"/>
        <v>18.045269901225538</v>
      </c>
      <c r="I34" s="63">
        <f t="shared" si="7"/>
        <v>66944.6908480977</v>
      </c>
      <c r="J34" s="63">
        <f t="shared" si="8"/>
        <v>66944.6908480977</v>
      </c>
      <c r="K34" s="63">
        <f t="shared" si="1"/>
        <v>0.00877418040982344</v>
      </c>
      <c r="L34" s="64">
        <f t="shared" si="2"/>
        <v>852550.7984170335</v>
      </c>
      <c r="M34" s="71">
        <f t="shared" si="3"/>
        <v>295561.51355165424</v>
      </c>
      <c r="N34" s="66">
        <f t="shared" si="4"/>
        <v>1148112.3119686877</v>
      </c>
      <c r="O34" s="63"/>
      <c r="P34" s="63"/>
      <c r="Q34" s="63"/>
    </row>
    <row r="35" spans="1:17" s="67" customFormat="1" ht="12.75">
      <c r="A35" s="56" t="s">
        <v>490</v>
      </c>
      <c r="B35" s="57" t="s">
        <v>396</v>
      </c>
      <c r="C35" s="58">
        <v>507</v>
      </c>
      <c r="D35" s="59">
        <v>1139373</v>
      </c>
      <c r="E35" s="60">
        <v>74900</v>
      </c>
      <c r="F35" s="61">
        <f t="shared" si="5"/>
        <v>7712.44473965287</v>
      </c>
      <c r="G35" s="62">
        <f t="shared" si="0"/>
        <v>0.00036878306141313176</v>
      </c>
      <c r="H35" s="63">
        <f t="shared" si="6"/>
        <v>15.211922563417891</v>
      </c>
      <c r="I35" s="63">
        <f t="shared" si="7"/>
        <v>2642.444739652871</v>
      </c>
      <c r="J35" s="63">
        <f t="shared" si="8"/>
        <v>2642.444739652871</v>
      </c>
      <c r="K35" s="63">
        <f t="shared" si="1"/>
        <v>0.0003463349606216316</v>
      </c>
      <c r="L35" s="64">
        <f t="shared" si="2"/>
        <v>43789.846879909215</v>
      </c>
      <c r="M35" s="71">
        <f t="shared" si="3"/>
        <v>11666.421292475092</v>
      </c>
      <c r="N35" s="66">
        <f t="shared" si="4"/>
        <v>55456.268172384305</v>
      </c>
      <c r="O35" s="63"/>
      <c r="P35" s="63"/>
      <c r="Q35" s="63"/>
    </row>
    <row r="36" spans="1:17" s="67" customFormat="1" ht="12.75">
      <c r="A36" s="56" t="s">
        <v>486</v>
      </c>
      <c r="B36" s="57" t="s">
        <v>309</v>
      </c>
      <c r="C36" s="58">
        <v>127</v>
      </c>
      <c r="D36" s="59">
        <v>457288.99</v>
      </c>
      <c r="E36" s="60">
        <v>78050</v>
      </c>
      <c r="F36" s="61">
        <f t="shared" si="5"/>
        <v>744.0833021140294</v>
      </c>
      <c r="G36" s="62">
        <f t="shared" si="0"/>
        <v>3.557955063057667E-05</v>
      </c>
      <c r="H36" s="63">
        <f t="shared" si="6"/>
        <v>5.858923638693145</v>
      </c>
      <c r="I36" s="63">
        <f t="shared" si="7"/>
        <v>-525.9166978859705</v>
      </c>
      <c r="J36" s="63">
        <f t="shared" si="8"/>
        <v>0</v>
      </c>
      <c r="K36" s="63">
        <f t="shared" si="1"/>
        <v>0</v>
      </c>
      <c r="L36" s="64">
        <f t="shared" si="2"/>
        <v>4224.768535189158</v>
      </c>
      <c r="M36" s="71">
        <f t="shared" si="3"/>
        <v>0</v>
      </c>
      <c r="N36" s="66">
        <f t="shared" si="4"/>
        <v>4224.768535189158</v>
      </c>
      <c r="O36" s="63"/>
      <c r="P36" s="63"/>
      <c r="Q36" s="63"/>
    </row>
    <row r="37" spans="1:17" s="67" customFormat="1" ht="12.75">
      <c r="A37" s="56" t="s">
        <v>490</v>
      </c>
      <c r="B37" s="57" t="s">
        <v>397</v>
      </c>
      <c r="C37" s="58">
        <v>48</v>
      </c>
      <c r="D37" s="59">
        <v>231272.8</v>
      </c>
      <c r="E37" s="60">
        <v>52150</v>
      </c>
      <c r="F37" s="61">
        <f t="shared" si="5"/>
        <v>212.86854074784273</v>
      </c>
      <c r="G37" s="62">
        <f t="shared" si="0"/>
        <v>1.0178654730830363E-05</v>
      </c>
      <c r="H37" s="63">
        <f t="shared" si="6"/>
        <v>4.4347612655800575</v>
      </c>
      <c r="I37" s="63">
        <f t="shared" si="7"/>
        <v>-267.13145925215724</v>
      </c>
      <c r="J37" s="63">
        <f t="shared" si="8"/>
        <v>0</v>
      </c>
      <c r="K37" s="63">
        <f t="shared" si="1"/>
        <v>0</v>
      </c>
      <c r="L37" s="64">
        <f t="shared" si="2"/>
        <v>1208.6285373264536</v>
      </c>
      <c r="M37" s="71">
        <f t="shared" si="3"/>
        <v>0</v>
      </c>
      <c r="N37" s="66">
        <f t="shared" si="4"/>
        <v>1208.6285373264536</v>
      </c>
      <c r="O37" s="63"/>
      <c r="P37" s="63"/>
      <c r="Q37" s="63"/>
    </row>
    <row r="38" spans="1:17" s="67" customFormat="1" ht="12.75">
      <c r="A38" s="56" t="s">
        <v>489</v>
      </c>
      <c r="B38" s="57" t="s">
        <v>367</v>
      </c>
      <c r="C38" s="58">
        <v>6553</v>
      </c>
      <c r="D38" s="59">
        <v>17021753.18</v>
      </c>
      <c r="E38" s="60">
        <v>883450</v>
      </c>
      <c r="F38" s="61">
        <f t="shared" si="5"/>
        <v>126259.03966103344</v>
      </c>
      <c r="G38" s="62">
        <f t="shared" si="0"/>
        <v>0.006037280881622713</v>
      </c>
      <c r="H38" s="63">
        <f t="shared" si="6"/>
        <v>19.267364514120775</v>
      </c>
      <c r="I38" s="63">
        <f t="shared" si="7"/>
        <v>60729.039661033436</v>
      </c>
      <c r="J38" s="63">
        <f t="shared" si="8"/>
        <v>60729.039661033436</v>
      </c>
      <c r="K38" s="63">
        <f t="shared" si="1"/>
        <v>0.00795951916949321</v>
      </c>
      <c r="L38" s="64">
        <f t="shared" si="2"/>
        <v>716875.6730968666</v>
      </c>
      <c r="M38" s="71">
        <f t="shared" si="3"/>
        <v>268119.3482464715</v>
      </c>
      <c r="N38" s="66">
        <f t="shared" si="4"/>
        <v>984995.0213433381</v>
      </c>
      <c r="O38" s="63"/>
      <c r="P38" s="63"/>
      <c r="Q38" s="63"/>
    </row>
    <row r="39" spans="1:17" s="67" customFormat="1" ht="12.75">
      <c r="A39" s="56" t="s">
        <v>481</v>
      </c>
      <c r="B39" s="57" t="s">
        <v>155</v>
      </c>
      <c r="C39" s="58">
        <v>3242</v>
      </c>
      <c r="D39" s="59">
        <v>8594989.96</v>
      </c>
      <c r="E39" s="60">
        <v>700500</v>
      </c>
      <c r="F39" s="61">
        <f t="shared" si="5"/>
        <v>39778.66873707352</v>
      </c>
      <c r="G39" s="62">
        <f aca="true" t="shared" si="9" ref="G39:G70">F39/$F$495</f>
        <v>0.0019020816007113562</v>
      </c>
      <c r="H39" s="63">
        <f t="shared" si="6"/>
        <v>12.269792947894363</v>
      </c>
      <c r="I39" s="63">
        <f t="shared" si="7"/>
        <v>7358.668737073524</v>
      </c>
      <c r="J39" s="63">
        <f t="shared" si="8"/>
        <v>7358.668737073524</v>
      </c>
      <c r="K39" s="63">
        <f aca="true" t="shared" si="10" ref="K39:K70">J39/$J$495</f>
        <v>0.0009644721076047128</v>
      </c>
      <c r="L39" s="64">
        <f aca="true" t="shared" si="11" ref="L39:L70">$B$502*G39</f>
        <v>225855.98625131708</v>
      </c>
      <c r="M39" s="71">
        <f aca="true" t="shared" si="12" ref="M39:M70">$G$502*K39</f>
        <v>32488.599799344564</v>
      </c>
      <c r="N39" s="66">
        <f t="shared" si="4"/>
        <v>258344.58605066163</v>
      </c>
      <c r="O39" s="63"/>
      <c r="P39" s="63"/>
      <c r="Q39" s="63"/>
    </row>
    <row r="40" spans="1:17" s="67" customFormat="1" ht="12.75">
      <c r="A40" s="56" t="s">
        <v>489</v>
      </c>
      <c r="B40" s="57" t="s">
        <v>368</v>
      </c>
      <c r="C40" s="58">
        <v>951</v>
      </c>
      <c r="D40" s="59">
        <v>1118058.09</v>
      </c>
      <c r="E40" s="60">
        <v>78650</v>
      </c>
      <c r="F40" s="61">
        <f t="shared" si="5"/>
        <v>13519.049505276542</v>
      </c>
      <c r="G40" s="62">
        <f t="shared" si="9"/>
        <v>0.0006464352915643665</v>
      </c>
      <c r="H40" s="63">
        <f t="shared" si="6"/>
        <v>14.215614621741896</v>
      </c>
      <c r="I40" s="63">
        <f t="shared" si="7"/>
        <v>4009.0495052765427</v>
      </c>
      <c r="J40" s="63">
        <f t="shared" si="8"/>
        <v>4009.0495052765427</v>
      </c>
      <c r="K40" s="63">
        <f t="shared" si="10"/>
        <v>0.0005254505351444065</v>
      </c>
      <c r="L40" s="64">
        <f t="shared" si="11"/>
        <v>76758.68389101968</v>
      </c>
      <c r="M40" s="71">
        <f t="shared" si="12"/>
        <v>17699.995693037337</v>
      </c>
      <c r="N40" s="66">
        <f t="shared" si="4"/>
        <v>94458.67958405701</v>
      </c>
      <c r="O40" s="63"/>
      <c r="P40" s="63"/>
      <c r="Q40" s="63"/>
    </row>
    <row r="41" spans="1:17" s="67" customFormat="1" ht="12.75">
      <c r="A41" s="56" t="s">
        <v>481</v>
      </c>
      <c r="B41" s="57" t="s">
        <v>156</v>
      </c>
      <c r="C41" s="58">
        <v>2756</v>
      </c>
      <c r="D41" s="59">
        <v>2725424.51</v>
      </c>
      <c r="E41" s="60">
        <v>226400</v>
      </c>
      <c r="F41" s="61">
        <f t="shared" si="5"/>
        <v>33176.98740971731</v>
      </c>
      <c r="G41" s="62">
        <f t="shared" si="9"/>
        <v>0.0015864114944661722</v>
      </c>
      <c r="H41" s="63">
        <f t="shared" si="6"/>
        <v>12.038094125441695</v>
      </c>
      <c r="I41" s="63">
        <f t="shared" si="7"/>
        <v>5616.987409717312</v>
      </c>
      <c r="J41" s="63">
        <f t="shared" si="8"/>
        <v>5616.987409717312</v>
      </c>
      <c r="K41" s="63">
        <f t="shared" si="10"/>
        <v>0.0007361967060897558</v>
      </c>
      <c r="L41" s="64">
        <f t="shared" si="11"/>
        <v>188372.8503283366</v>
      </c>
      <c r="M41" s="71">
        <f t="shared" si="12"/>
        <v>24799.05843741468</v>
      </c>
      <c r="N41" s="66">
        <f t="shared" si="4"/>
        <v>213171.90876575126</v>
      </c>
      <c r="O41" s="63"/>
      <c r="P41" s="63"/>
      <c r="Q41" s="63"/>
    </row>
    <row r="42" spans="1:17" s="67" customFormat="1" ht="12.75">
      <c r="A42" s="56" t="s">
        <v>491</v>
      </c>
      <c r="B42" s="57" t="s">
        <v>435</v>
      </c>
      <c r="C42" s="58">
        <v>7699</v>
      </c>
      <c r="D42" s="59">
        <v>12614727.889999999</v>
      </c>
      <c r="E42" s="60">
        <v>770400</v>
      </c>
      <c r="F42" s="61">
        <f t="shared" si="5"/>
        <v>126065.40761307112</v>
      </c>
      <c r="G42" s="62">
        <f t="shared" si="9"/>
        <v>0.006028022051012478</v>
      </c>
      <c r="H42" s="63">
        <f t="shared" si="6"/>
        <v>16.37425738577362</v>
      </c>
      <c r="I42" s="63">
        <f t="shared" si="7"/>
        <v>49075.40761307111</v>
      </c>
      <c r="J42" s="63">
        <f t="shared" si="8"/>
        <v>49075.40761307111</v>
      </c>
      <c r="K42" s="63">
        <f t="shared" si="10"/>
        <v>0.0064321229156134715</v>
      </c>
      <c r="L42" s="64">
        <f t="shared" si="11"/>
        <v>715776.2658378792</v>
      </c>
      <c r="M42" s="71">
        <f t="shared" si="12"/>
        <v>216668.44029791857</v>
      </c>
      <c r="N42" s="66">
        <f t="shared" si="4"/>
        <v>932444.7061357978</v>
      </c>
      <c r="O42" s="63"/>
      <c r="P42" s="63"/>
      <c r="Q42" s="63"/>
    </row>
    <row r="43" spans="1:17" s="67" customFormat="1" ht="12.75">
      <c r="A43" s="56" t="s">
        <v>484</v>
      </c>
      <c r="B43" s="57" t="s">
        <v>216</v>
      </c>
      <c r="C43" s="58">
        <v>2732</v>
      </c>
      <c r="D43" s="59">
        <v>6499599.1</v>
      </c>
      <c r="E43" s="60">
        <v>510600</v>
      </c>
      <c r="F43" s="61">
        <f t="shared" si="5"/>
        <v>34776.546692518605</v>
      </c>
      <c r="G43" s="62">
        <f t="shared" si="9"/>
        <v>0.001662897017427573</v>
      </c>
      <c r="H43" s="63">
        <f t="shared" si="6"/>
        <v>12.729336271053661</v>
      </c>
      <c r="I43" s="63">
        <f t="shared" si="7"/>
        <v>7456.546692518603</v>
      </c>
      <c r="J43" s="63">
        <f t="shared" si="8"/>
        <v>7456.546692518603</v>
      </c>
      <c r="K43" s="63">
        <f t="shared" si="10"/>
        <v>0.0009773005907650646</v>
      </c>
      <c r="L43" s="64">
        <f t="shared" si="11"/>
        <v>197454.85459983282</v>
      </c>
      <c r="M43" s="71">
        <f t="shared" si="12"/>
        <v>32920.73200113978</v>
      </c>
      <c r="N43" s="66">
        <f t="shared" si="4"/>
        <v>230375.5866009726</v>
      </c>
      <c r="O43" s="63"/>
      <c r="P43" s="63"/>
      <c r="Q43" s="63"/>
    </row>
    <row r="44" spans="1:17" s="67" customFormat="1" ht="12.75">
      <c r="A44" s="56" t="s">
        <v>491</v>
      </c>
      <c r="B44" s="57" t="s">
        <v>436</v>
      </c>
      <c r="C44" s="58">
        <v>21393</v>
      </c>
      <c r="D44" s="59">
        <v>46738914.17</v>
      </c>
      <c r="E44" s="60">
        <v>2823300</v>
      </c>
      <c r="F44" s="61">
        <f t="shared" si="5"/>
        <v>354154.92184281163</v>
      </c>
      <c r="G44" s="62">
        <f t="shared" si="9"/>
        <v>0.016934492330326758</v>
      </c>
      <c r="H44" s="63">
        <f t="shared" si="6"/>
        <v>16.5547105054369</v>
      </c>
      <c r="I44" s="63">
        <f t="shared" si="7"/>
        <v>140224.92184281163</v>
      </c>
      <c r="J44" s="63">
        <f t="shared" si="8"/>
        <v>140224.92184281163</v>
      </c>
      <c r="K44" s="63">
        <f t="shared" si="10"/>
        <v>0.01837873543988713</v>
      </c>
      <c r="L44" s="64">
        <f t="shared" si="11"/>
        <v>2010826.6992861405</v>
      </c>
      <c r="M44" s="71">
        <f t="shared" si="12"/>
        <v>619094.5034247107</v>
      </c>
      <c r="N44" s="66">
        <f t="shared" si="4"/>
        <v>2629921.202710851</v>
      </c>
      <c r="O44" s="63"/>
      <c r="P44" s="63"/>
      <c r="Q44" s="63"/>
    </row>
    <row r="45" spans="1:17" s="67" customFormat="1" ht="12.75">
      <c r="A45" s="56" t="s">
        <v>488</v>
      </c>
      <c r="B45" s="57" t="s">
        <v>338</v>
      </c>
      <c r="C45" s="58">
        <v>848</v>
      </c>
      <c r="D45" s="59">
        <v>1320873.26</v>
      </c>
      <c r="E45" s="60">
        <v>83950</v>
      </c>
      <c r="F45" s="61">
        <f t="shared" si="5"/>
        <v>13342.472000952948</v>
      </c>
      <c r="G45" s="62">
        <f t="shared" si="9"/>
        <v>0.000637991951635285</v>
      </c>
      <c r="H45" s="63">
        <f t="shared" si="6"/>
        <v>15.73404717093508</v>
      </c>
      <c r="I45" s="63">
        <f t="shared" si="7"/>
        <v>4862.472000952947</v>
      </c>
      <c r="J45" s="63">
        <f t="shared" si="8"/>
        <v>4862.472000952947</v>
      </c>
      <c r="K45" s="63">
        <f t="shared" si="10"/>
        <v>0.0006373053043277842</v>
      </c>
      <c r="L45" s="64">
        <f t="shared" si="11"/>
        <v>75756.1092032541</v>
      </c>
      <c r="M45" s="71">
        <f t="shared" si="12"/>
        <v>21467.864979244012</v>
      </c>
      <c r="N45" s="66">
        <f t="shared" si="4"/>
        <v>97223.97418249812</v>
      </c>
      <c r="O45" s="63"/>
      <c r="P45" s="63"/>
      <c r="Q45" s="63"/>
    </row>
    <row r="46" spans="1:17" s="67" customFormat="1" ht="12.75">
      <c r="A46" s="56" t="s">
        <v>477</v>
      </c>
      <c r="B46" s="57" t="s">
        <v>17</v>
      </c>
      <c r="C46" s="58">
        <v>691</v>
      </c>
      <c r="D46" s="59">
        <v>721191.23</v>
      </c>
      <c r="E46" s="60">
        <v>41800</v>
      </c>
      <c r="F46" s="61">
        <f t="shared" si="5"/>
        <v>11922.084687320574</v>
      </c>
      <c r="G46" s="62">
        <f t="shared" si="9"/>
        <v>0.0005700738271499875</v>
      </c>
      <c r="H46" s="63">
        <f t="shared" si="6"/>
        <v>17.253378708133972</v>
      </c>
      <c r="I46" s="63">
        <f t="shared" si="7"/>
        <v>5012.084687320575</v>
      </c>
      <c r="J46" s="63">
        <f t="shared" si="8"/>
        <v>5012.084687320575</v>
      </c>
      <c r="K46" s="63">
        <f t="shared" si="10"/>
        <v>0.0006569144575729097</v>
      </c>
      <c r="L46" s="64">
        <f t="shared" si="11"/>
        <v>67691.41051512753</v>
      </c>
      <c r="M46" s="71">
        <f t="shared" si="12"/>
        <v>22128.406561692766</v>
      </c>
      <c r="N46" s="66">
        <f t="shared" si="4"/>
        <v>89819.8170768203</v>
      </c>
      <c r="O46" s="63"/>
      <c r="P46" s="63"/>
      <c r="Q46" s="63"/>
    </row>
    <row r="47" spans="1:17" s="67" customFormat="1" ht="12.75">
      <c r="A47" s="56" t="s">
        <v>480</v>
      </c>
      <c r="B47" s="57" t="s">
        <v>119</v>
      </c>
      <c r="C47" s="58">
        <v>2646</v>
      </c>
      <c r="D47" s="59">
        <v>7014877.3</v>
      </c>
      <c r="E47" s="60">
        <v>798500</v>
      </c>
      <c r="F47" s="61">
        <f t="shared" si="5"/>
        <v>23245.29159148403</v>
      </c>
      <c r="G47" s="62">
        <f t="shared" si="9"/>
        <v>0.0011115113412059597</v>
      </c>
      <c r="H47" s="63">
        <f t="shared" si="6"/>
        <v>8.785068628678772</v>
      </c>
      <c r="I47" s="63">
        <f t="shared" si="7"/>
        <v>-3214.708408515969</v>
      </c>
      <c r="J47" s="63">
        <f t="shared" si="8"/>
        <v>0</v>
      </c>
      <c r="K47" s="63">
        <f t="shared" si="10"/>
        <v>0</v>
      </c>
      <c r="L47" s="64">
        <f t="shared" si="11"/>
        <v>131982.50280309198</v>
      </c>
      <c r="M47" s="71">
        <f t="shared" si="12"/>
        <v>0</v>
      </c>
      <c r="N47" s="66">
        <f t="shared" si="4"/>
        <v>131982.50280309198</v>
      </c>
      <c r="O47" s="63"/>
      <c r="P47" s="63"/>
      <c r="Q47" s="63"/>
    </row>
    <row r="48" spans="1:17" s="67" customFormat="1" ht="12.75">
      <c r="A48" s="56" t="s">
        <v>483</v>
      </c>
      <c r="B48" s="57" t="s">
        <v>199</v>
      </c>
      <c r="C48" s="58">
        <v>3174</v>
      </c>
      <c r="D48" s="59">
        <v>9142966.53</v>
      </c>
      <c r="E48" s="60">
        <v>1012950</v>
      </c>
      <c r="F48" s="61">
        <f t="shared" si="5"/>
        <v>28648.774141092847</v>
      </c>
      <c r="G48" s="62">
        <f t="shared" si="9"/>
        <v>0.001369887628389168</v>
      </c>
      <c r="H48" s="63">
        <f t="shared" si="6"/>
        <v>9.026078809418037</v>
      </c>
      <c r="I48" s="63">
        <f t="shared" si="7"/>
        <v>-3091.2258589071516</v>
      </c>
      <c r="J48" s="63">
        <f t="shared" si="8"/>
        <v>0</v>
      </c>
      <c r="K48" s="63">
        <f t="shared" si="10"/>
        <v>0</v>
      </c>
      <c r="L48" s="64">
        <f t="shared" si="11"/>
        <v>162662.48579850743</v>
      </c>
      <c r="M48" s="71">
        <f t="shared" si="12"/>
        <v>0</v>
      </c>
      <c r="N48" s="66">
        <f t="shared" si="4"/>
        <v>162662.48579850743</v>
      </c>
      <c r="O48" s="63"/>
      <c r="P48" s="63"/>
      <c r="Q48" s="63"/>
    </row>
    <row r="49" spans="1:17" s="67" customFormat="1" ht="12.75">
      <c r="A49" s="56" t="s">
        <v>483</v>
      </c>
      <c r="B49" s="57" t="s">
        <v>200</v>
      </c>
      <c r="C49" s="58">
        <v>2128</v>
      </c>
      <c r="D49" s="59">
        <v>7311674.66</v>
      </c>
      <c r="E49" s="60">
        <v>781950</v>
      </c>
      <c r="F49" s="61">
        <f t="shared" si="5"/>
        <v>19898.003294942133</v>
      </c>
      <c r="G49" s="62">
        <f t="shared" si="9"/>
        <v>0.0009514553191401695</v>
      </c>
      <c r="H49" s="63">
        <f t="shared" si="6"/>
        <v>9.350565458149498</v>
      </c>
      <c r="I49" s="63">
        <f t="shared" si="7"/>
        <v>-1381.9967050578675</v>
      </c>
      <c r="J49" s="63">
        <f t="shared" si="8"/>
        <v>0</v>
      </c>
      <c r="K49" s="63">
        <f t="shared" si="10"/>
        <v>0</v>
      </c>
      <c r="L49" s="64">
        <f t="shared" si="11"/>
        <v>112977.21370003137</v>
      </c>
      <c r="M49" s="71">
        <f t="shared" si="12"/>
        <v>0</v>
      </c>
      <c r="N49" s="66">
        <f t="shared" si="4"/>
        <v>112977.21370003137</v>
      </c>
      <c r="O49" s="63"/>
      <c r="P49" s="63"/>
      <c r="Q49" s="63"/>
    </row>
    <row r="50" spans="1:17" s="67" customFormat="1" ht="12.75">
      <c r="A50" s="56" t="s">
        <v>487</v>
      </c>
      <c r="B50" s="57" t="s">
        <v>328</v>
      </c>
      <c r="C50" s="58">
        <v>3232</v>
      </c>
      <c r="D50" s="59">
        <v>3625149.31</v>
      </c>
      <c r="E50" s="60">
        <v>260450</v>
      </c>
      <c r="F50" s="61">
        <f t="shared" si="5"/>
        <v>44985.534920023034</v>
      </c>
      <c r="G50" s="62">
        <f t="shared" si="9"/>
        <v>0.0021510563572427143</v>
      </c>
      <c r="H50" s="63">
        <f t="shared" si="6"/>
        <v>13.918791745056632</v>
      </c>
      <c r="I50" s="63">
        <f t="shared" si="7"/>
        <v>12665.534920023036</v>
      </c>
      <c r="J50" s="63">
        <f t="shared" si="8"/>
        <v>12665.534920023036</v>
      </c>
      <c r="K50" s="63">
        <f t="shared" si="10"/>
        <v>0.0016600224299692717</v>
      </c>
      <c r="L50" s="64">
        <f t="shared" si="11"/>
        <v>255419.61757346496</v>
      </c>
      <c r="M50" s="71">
        <f t="shared" si="12"/>
        <v>55918.469761814005</v>
      </c>
      <c r="N50" s="66">
        <f t="shared" si="4"/>
        <v>311338.087335279</v>
      </c>
      <c r="O50" s="63"/>
      <c r="P50" s="63"/>
      <c r="Q50" s="63"/>
    </row>
    <row r="51" spans="1:17" s="67" customFormat="1" ht="12.75">
      <c r="A51" s="56" t="s">
        <v>487</v>
      </c>
      <c r="B51" s="57" t="s">
        <v>329</v>
      </c>
      <c r="C51" s="58">
        <v>3052</v>
      </c>
      <c r="D51" s="59">
        <v>4479724.19</v>
      </c>
      <c r="E51" s="60">
        <v>332950</v>
      </c>
      <c r="F51" s="61">
        <f t="shared" si="5"/>
        <v>41063.57779810783</v>
      </c>
      <c r="G51" s="62">
        <f t="shared" si="9"/>
        <v>0.001963521612686992</v>
      </c>
      <c r="H51" s="63">
        <f t="shared" si="6"/>
        <v>13.454645412224059</v>
      </c>
      <c r="I51" s="63">
        <f t="shared" si="7"/>
        <v>10543.577798107826</v>
      </c>
      <c r="J51" s="63">
        <f t="shared" si="8"/>
        <v>10543.577798107826</v>
      </c>
      <c r="K51" s="63">
        <f t="shared" si="10"/>
        <v>0.001381905758225424</v>
      </c>
      <c r="L51" s="64">
        <f t="shared" si="11"/>
        <v>233151.4642659618</v>
      </c>
      <c r="M51" s="71">
        <f t="shared" si="12"/>
        <v>46550.00677095395</v>
      </c>
      <c r="N51" s="66">
        <f t="shared" si="4"/>
        <v>279701.4710369158</v>
      </c>
      <c r="O51" s="63"/>
      <c r="P51" s="63"/>
      <c r="Q51" s="63"/>
    </row>
    <row r="52" spans="1:17" s="67" customFormat="1" ht="12.75">
      <c r="A52" s="56" t="s">
        <v>486</v>
      </c>
      <c r="B52" s="57" t="s">
        <v>310</v>
      </c>
      <c r="C52" s="58">
        <v>115</v>
      </c>
      <c r="D52" s="59">
        <v>391399.97</v>
      </c>
      <c r="E52" s="60">
        <v>97800</v>
      </c>
      <c r="F52" s="61">
        <f t="shared" si="5"/>
        <v>460.23513854805725</v>
      </c>
      <c r="G52" s="62">
        <f t="shared" si="9"/>
        <v>2.2006890044996115E-05</v>
      </c>
      <c r="H52" s="63">
        <f t="shared" si="6"/>
        <v>4.002044683026584</v>
      </c>
      <c r="I52" s="63">
        <f t="shared" si="7"/>
        <v>-689.7648614519428</v>
      </c>
      <c r="J52" s="63">
        <f t="shared" si="8"/>
        <v>0</v>
      </c>
      <c r="K52" s="63">
        <f t="shared" si="10"/>
        <v>0</v>
      </c>
      <c r="L52" s="64">
        <f t="shared" si="11"/>
        <v>2613.1307161469954</v>
      </c>
      <c r="M52" s="71">
        <f t="shared" si="12"/>
        <v>0</v>
      </c>
      <c r="N52" s="66">
        <f t="shared" si="4"/>
        <v>2613.1307161469954</v>
      </c>
      <c r="O52" s="63"/>
      <c r="P52" s="63"/>
      <c r="Q52" s="63"/>
    </row>
    <row r="53" spans="1:17" s="67" customFormat="1" ht="12.75">
      <c r="A53" s="56" t="s">
        <v>485</v>
      </c>
      <c r="B53" s="57" t="s">
        <v>253</v>
      </c>
      <c r="C53" s="58">
        <v>1266</v>
      </c>
      <c r="D53" s="59">
        <v>1191105.95</v>
      </c>
      <c r="E53" s="60">
        <v>65850</v>
      </c>
      <c r="F53" s="61">
        <f t="shared" si="5"/>
        <v>22899.622364464693</v>
      </c>
      <c r="G53" s="62">
        <f t="shared" si="9"/>
        <v>0.0010949826061446774</v>
      </c>
      <c r="H53" s="63">
        <f t="shared" si="6"/>
        <v>18.088169324221717</v>
      </c>
      <c r="I53" s="63">
        <f t="shared" si="7"/>
        <v>10239.622364464693</v>
      </c>
      <c r="J53" s="63">
        <f t="shared" si="8"/>
        <v>10239.622364464693</v>
      </c>
      <c r="K53" s="63">
        <f t="shared" si="10"/>
        <v>0.0013420675010381215</v>
      </c>
      <c r="L53" s="64">
        <f t="shared" si="11"/>
        <v>130019.8563228587</v>
      </c>
      <c r="M53" s="71">
        <f t="shared" si="12"/>
        <v>45208.04033744451</v>
      </c>
      <c r="N53" s="66">
        <f t="shared" si="4"/>
        <v>175227.8966603032</v>
      </c>
      <c r="O53" s="63"/>
      <c r="P53" s="63"/>
      <c r="Q53" s="63"/>
    </row>
    <row r="54" spans="1:17" s="67" customFormat="1" ht="12.75">
      <c r="A54" s="56" t="s">
        <v>485</v>
      </c>
      <c r="B54" s="57" t="s">
        <v>254</v>
      </c>
      <c r="C54" s="58">
        <v>1492</v>
      </c>
      <c r="D54" s="59">
        <v>1834546.11</v>
      </c>
      <c r="E54" s="60">
        <v>122650</v>
      </c>
      <c r="F54" s="61">
        <f t="shared" si="5"/>
        <v>22316.696258622098</v>
      </c>
      <c r="G54" s="62">
        <f t="shared" si="9"/>
        <v>0.00106710904838873</v>
      </c>
      <c r="H54" s="63">
        <f t="shared" si="6"/>
        <v>14.957571218915614</v>
      </c>
      <c r="I54" s="63">
        <f t="shared" si="7"/>
        <v>7396.696258622096</v>
      </c>
      <c r="J54" s="63">
        <f t="shared" si="8"/>
        <v>7396.696258622096</v>
      </c>
      <c r="K54" s="63">
        <f t="shared" si="10"/>
        <v>0.0009694562270379135</v>
      </c>
      <c r="L54" s="64">
        <f t="shared" si="11"/>
        <v>126710.10879417846</v>
      </c>
      <c r="M54" s="71">
        <f t="shared" si="12"/>
        <v>32656.49170657612</v>
      </c>
      <c r="N54" s="66">
        <f t="shared" si="4"/>
        <v>159366.60050075458</v>
      </c>
      <c r="O54" s="63"/>
      <c r="P54" s="63"/>
      <c r="Q54" s="63"/>
    </row>
    <row r="55" spans="1:17" s="67" customFormat="1" ht="12.75">
      <c r="A55" s="56" t="s">
        <v>483</v>
      </c>
      <c r="B55" s="57" t="s">
        <v>201</v>
      </c>
      <c r="C55" s="58">
        <v>812</v>
      </c>
      <c r="D55" s="59">
        <v>2230523.65</v>
      </c>
      <c r="E55" s="60">
        <v>221450</v>
      </c>
      <c r="F55" s="61">
        <f t="shared" si="5"/>
        <v>8178.75458929781</v>
      </c>
      <c r="G55" s="62">
        <f t="shared" si="9"/>
        <v>0.00039108042362760617</v>
      </c>
      <c r="H55" s="63">
        <f t="shared" si="6"/>
        <v>10.072357868593361</v>
      </c>
      <c r="I55" s="63">
        <f t="shared" si="7"/>
        <v>58.75458929780915</v>
      </c>
      <c r="J55" s="63">
        <f t="shared" si="8"/>
        <v>58.75458929780915</v>
      </c>
      <c r="K55" s="63">
        <f t="shared" si="10"/>
        <v>7.70073563523982E-06</v>
      </c>
      <c r="L55" s="64">
        <f t="shared" si="11"/>
        <v>46437.46869164935</v>
      </c>
      <c r="M55" s="71">
        <f t="shared" si="12"/>
        <v>259.40212914523835</v>
      </c>
      <c r="N55" s="66">
        <f t="shared" si="4"/>
        <v>46696.87082079459</v>
      </c>
      <c r="O55" s="63"/>
      <c r="P55" s="63"/>
      <c r="Q55" s="63"/>
    </row>
    <row r="56" spans="1:17" s="67" customFormat="1" ht="12.75">
      <c r="A56" s="56" t="s">
        <v>485</v>
      </c>
      <c r="B56" s="57" t="s">
        <v>255</v>
      </c>
      <c r="C56" s="58">
        <v>8914</v>
      </c>
      <c r="D56" s="59">
        <v>16107748.897999998</v>
      </c>
      <c r="E56" s="60">
        <v>782200</v>
      </c>
      <c r="F56" s="61">
        <f t="shared" si="5"/>
        <v>183564.9113740373</v>
      </c>
      <c r="G56" s="62">
        <f t="shared" si="9"/>
        <v>0.008777454136753349</v>
      </c>
      <c r="H56" s="63">
        <f t="shared" si="6"/>
        <v>20.592877650217332</v>
      </c>
      <c r="I56" s="63">
        <f t="shared" si="7"/>
        <v>94424.9113740373</v>
      </c>
      <c r="J56" s="63">
        <f t="shared" si="8"/>
        <v>94424.9113740373</v>
      </c>
      <c r="K56" s="63">
        <f t="shared" si="10"/>
        <v>0.012375906096232802</v>
      </c>
      <c r="L56" s="64">
        <f t="shared" si="11"/>
        <v>1042247.9036076692</v>
      </c>
      <c r="M56" s="71">
        <f t="shared" si="12"/>
        <v>416886.9759368575</v>
      </c>
      <c r="N56" s="66">
        <f t="shared" si="4"/>
        <v>1459134.8795445268</v>
      </c>
      <c r="O56" s="63"/>
      <c r="P56" s="63"/>
      <c r="Q56" s="63"/>
    </row>
    <row r="57" spans="1:17" s="67" customFormat="1" ht="12.75">
      <c r="A57" s="56" t="s">
        <v>477</v>
      </c>
      <c r="B57" s="57" t="s">
        <v>18</v>
      </c>
      <c r="C57" s="58">
        <v>572</v>
      </c>
      <c r="D57" s="59">
        <v>583399.09</v>
      </c>
      <c r="E57" s="60">
        <v>36750</v>
      </c>
      <c r="F57" s="61">
        <f t="shared" si="5"/>
        <v>9080.388557278911</v>
      </c>
      <c r="G57" s="62">
        <f t="shared" si="9"/>
        <v>0.0004341935150286483</v>
      </c>
      <c r="H57" s="63">
        <f t="shared" si="6"/>
        <v>15.874805170068026</v>
      </c>
      <c r="I57" s="63">
        <f t="shared" si="7"/>
        <v>3360.388557278911</v>
      </c>
      <c r="J57" s="63">
        <f t="shared" si="8"/>
        <v>3360.388557278911</v>
      </c>
      <c r="K57" s="63">
        <f t="shared" si="10"/>
        <v>0.0004404330660899498</v>
      </c>
      <c r="L57" s="64">
        <f t="shared" si="11"/>
        <v>51556.781015097455</v>
      </c>
      <c r="M57" s="71">
        <f t="shared" si="12"/>
        <v>14836.150791474412</v>
      </c>
      <c r="N57" s="66">
        <f t="shared" si="4"/>
        <v>66392.93180657187</v>
      </c>
      <c r="O57" s="63"/>
      <c r="P57" s="63"/>
      <c r="Q57" s="63"/>
    </row>
    <row r="58" spans="1:17" s="67" customFormat="1" ht="12.75">
      <c r="A58" s="56" t="s">
        <v>478</v>
      </c>
      <c r="B58" s="57" t="s">
        <v>73</v>
      </c>
      <c r="C58" s="58">
        <v>5388</v>
      </c>
      <c r="D58" s="59">
        <v>14848704.08</v>
      </c>
      <c r="E58" s="60">
        <v>1205750</v>
      </c>
      <c r="F58" s="61">
        <f t="shared" si="5"/>
        <v>66352.74110142235</v>
      </c>
      <c r="G58" s="62">
        <f t="shared" si="9"/>
        <v>0.003172763996703441</v>
      </c>
      <c r="H58" s="63">
        <f t="shared" si="6"/>
        <v>12.314911117561683</v>
      </c>
      <c r="I58" s="63">
        <f t="shared" si="7"/>
        <v>12472.74110142235</v>
      </c>
      <c r="J58" s="63">
        <f t="shared" si="8"/>
        <v>12472.74110142235</v>
      </c>
      <c r="K58" s="63">
        <f t="shared" si="10"/>
        <v>0.0016347536935710477</v>
      </c>
      <c r="L58" s="64">
        <f t="shared" si="11"/>
        <v>376738.6958320457</v>
      </c>
      <c r="M58" s="71">
        <f t="shared" si="12"/>
        <v>55067.28302680736</v>
      </c>
      <c r="N58" s="66">
        <f t="shared" si="4"/>
        <v>431805.97885885305</v>
      </c>
      <c r="O58" s="63"/>
      <c r="P58" s="63"/>
      <c r="Q58" s="63"/>
    </row>
    <row r="59" spans="1:17" s="67" customFormat="1" ht="12.75">
      <c r="A59" s="56" t="s">
        <v>488</v>
      </c>
      <c r="B59" s="57" t="s">
        <v>339</v>
      </c>
      <c r="C59" s="58">
        <v>68</v>
      </c>
      <c r="D59" s="59">
        <v>227530.95</v>
      </c>
      <c r="E59" s="60">
        <v>13550</v>
      </c>
      <c r="F59" s="61">
        <f t="shared" si="5"/>
        <v>1141.8527380073801</v>
      </c>
      <c r="G59" s="62">
        <f t="shared" si="9"/>
        <v>5.4599541730302425E-05</v>
      </c>
      <c r="H59" s="63">
        <f t="shared" si="6"/>
        <v>16.791952029520296</v>
      </c>
      <c r="I59" s="63">
        <f t="shared" si="7"/>
        <v>461.85273800738014</v>
      </c>
      <c r="J59" s="63">
        <f t="shared" si="8"/>
        <v>461.85273800738014</v>
      </c>
      <c r="K59" s="63">
        <f t="shared" si="10"/>
        <v>6.053324311023874E-05</v>
      </c>
      <c r="L59" s="64">
        <f t="shared" si="11"/>
        <v>6483.230446977413</v>
      </c>
      <c r="M59" s="71">
        <f t="shared" si="12"/>
        <v>2039.0846914683427</v>
      </c>
      <c r="N59" s="66">
        <f t="shared" si="4"/>
        <v>8522.315138445756</v>
      </c>
      <c r="O59" s="63"/>
      <c r="P59" s="63"/>
      <c r="Q59" s="63"/>
    </row>
    <row r="60" spans="1:17" s="67" customFormat="1" ht="12.75">
      <c r="A60" s="56" t="s">
        <v>483</v>
      </c>
      <c r="B60" s="57" t="s">
        <v>202</v>
      </c>
      <c r="C60" s="58">
        <v>2744</v>
      </c>
      <c r="D60" s="59">
        <v>7089345.79</v>
      </c>
      <c r="E60" s="60">
        <v>1117100</v>
      </c>
      <c r="F60" s="61">
        <f t="shared" si="5"/>
        <v>17413.986973198458</v>
      </c>
      <c r="G60" s="62">
        <f t="shared" si="9"/>
        <v>0.0008326780475153941</v>
      </c>
      <c r="H60" s="63">
        <f t="shared" si="6"/>
        <v>6.346205165159788</v>
      </c>
      <c r="I60" s="63">
        <f t="shared" si="7"/>
        <v>-10026.01302680154</v>
      </c>
      <c r="J60" s="63">
        <f t="shared" si="8"/>
        <v>0</v>
      </c>
      <c r="K60" s="63">
        <f t="shared" si="10"/>
        <v>0</v>
      </c>
      <c r="L60" s="64">
        <f t="shared" si="11"/>
        <v>98873.42455816627</v>
      </c>
      <c r="M60" s="71">
        <f t="shared" si="12"/>
        <v>0</v>
      </c>
      <c r="N60" s="66">
        <f t="shared" si="4"/>
        <v>98873.42455816627</v>
      </c>
      <c r="O60" s="63"/>
      <c r="P60" s="63"/>
      <c r="Q60" s="63"/>
    </row>
    <row r="61" spans="1:17" s="67" customFormat="1" ht="12.75">
      <c r="A61" s="56" t="s">
        <v>480</v>
      </c>
      <c r="B61" s="57" t="s">
        <v>120</v>
      </c>
      <c r="C61" s="58">
        <v>844</v>
      </c>
      <c r="D61" s="59">
        <v>2501074.52</v>
      </c>
      <c r="E61" s="60">
        <v>362900</v>
      </c>
      <c r="F61" s="61">
        <f t="shared" si="5"/>
        <v>5816.772926095344</v>
      </c>
      <c r="G61" s="62">
        <f t="shared" si="9"/>
        <v>0.00027813843724564717</v>
      </c>
      <c r="H61" s="63">
        <f t="shared" si="6"/>
        <v>6.891911049875999</v>
      </c>
      <c r="I61" s="63">
        <f t="shared" si="7"/>
        <v>-2623.227073904657</v>
      </c>
      <c r="J61" s="63">
        <f t="shared" si="8"/>
        <v>0</v>
      </c>
      <c r="K61" s="63">
        <f t="shared" si="10"/>
        <v>0</v>
      </c>
      <c r="L61" s="64">
        <f t="shared" si="11"/>
        <v>33026.5699615737</v>
      </c>
      <c r="M61" s="71">
        <f t="shared" si="12"/>
        <v>0</v>
      </c>
      <c r="N61" s="66">
        <f t="shared" si="4"/>
        <v>33026.5699615737</v>
      </c>
      <c r="O61" s="63"/>
      <c r="P61" s="63"/>
      <c r="Q61" s="63"/>
    </row>
    <row r="62" spans="1:17" s="67" customFormat="1" ht="12.75">
      <c r="A62" s="56" t="s">
        <v>489</v>
      </c>
      <c r="B62" s="57" t="s">
        <v>369</v>
      </c>
      <c r="C62" s="58">
        <v>1130</v>
      </c>
      <c r="D62" s="59">
        <v>1205138.41</v>
      </c>
      <c r="E62" s="60">
        <v>82500</v>
      </c>
      <c r="F62" s="61">
        <f t="shared" si="5"/>
        <v>16506.744282424243</v>
      </c>
      <c r="G62" s="62">
        <f t="shared" si="9"/>
        <v>0.0007892967659318503</v>
      </c>
      <c r="H62" s="63">
        <f t="shared" si="6"/>
        <v>14.607738303030303</v>
      </c>
      <c r="I62" s="63">
        <f t="shared" si="7"/>
        <v>5206.744282424242</v>
      </c>
      <c r="J62" s="63">
        <f t="shared" si="8"/>
        <v>5206.744282424242</v>
      </c>
      <c r="K62" s="63">
        <f t="shared" si="10"/>
        <v>0.0006824277340449496</v>
      </c>
      <c r="L62" s="64">
        <f t="shared" si="11"/>
        <v>93722.26693525825</v>
      </c>
      <c r="M62" s="71">
        <f t="shared" si="12"/>
        <v>22987.830719565725</v>
      </c>
      <c r="N62" s="66">
        <f t="shared" si="4"/>
        <v>116710.09765482397</v>
      </c>
      <c r="O62" s="63"/>
      <c r="P62" s="63"/>
      <c r="Q62" s="63"/>
    </row>
    <row r="63" spans="1:17" s="67" customFormat="1" ht="12.75">
      <c r="A63" s="56" t="s">
        <v>480</v>
      </c>
      <c r="B63" s="57" t="s">
        <v>121</v>
      </c>
      <c r="C63" s="58">
        <v>934</v>
      </c>
      <c r="D63" s="59">
        <v>2577449.16</v>
      </c>
      <c r="E63" s="60">
        <v>412300</v>
      </c>
      <c r="F63" s="61">
        <f t="shared" si="5"/>
        <v>5838.80066805724</v>
      </c>
      <c r="G63" s="62">
        <f t="shared" si="9"/>
        <v>0.00027919172947540676</v>
      </c>
      <c r="H63" s="63">
        <f t="shared" si="6"/>
        <v>6.251392578219743</v>
      </c>
      <c r="I63" s="63">
        <f t="shared" si="7"/>
        <v>-3501.1993319427597</v>
      </c>
      <c r="J63" s="63">
        <f t="shared" si="8"/>
        <v>0</v>
      </c>
      <c r="K63" s="63">
        <f t="shared" si="10"/>
        <v>0</v>
      </c>
      <c r="L63" s="64">
        <f t="shared" si="11"/>
        <v>33151.63944086115</v>
      </c>
      <c r="M63" s="71">
        <f t="shared" si="12"/>
        <v>0</v>
      </c>
      <c r="N63" s="66">
        <f t="shared" si="4"/>
        <v>33151.63944086115</v>
      </c>
      <c r="O63" s="63"/>
      <c r="P63" s="63"/>
      <c r="Q63" s="63"/>
    </row>
    <row r="64" spans="1:17" s="67" customFormat="1" ht="12.75">
      <c r="A64" s="56" t="s">
        <v>484</v>
      </c>
      <c r="B64" s="57" t="s">
        <v>217</v>
      </c>
      <c r="C64" s="58">
        <v>1694</v>
      </c>
      <c r="D64" s="59">
        <v>3167296.17</v>
      </c>
      <c r="E64" s="60">
        <v>208050</v>
      </c>
      <c r="F64" s="61">
        <f t="shared" si="5"/>
        <v>25788.991646142753</v>
      </c>
      <c r="G64" s="62">
        <f t="shared" si="9"/>
        <v>0.0012331424873781676</v>
      </c>
      <c r="H64" s="63">
        <f t="shared" si="6"/>
        <v>15.223725883201153</v>
      </c>
      <c r="I64" s="63">
        <f t="shared" si="7"/>
        <v>8848.991646142753</v>
      </c>
      <c r="J64" s="63">
        <f t="shared" si="8"/>
        <v>8848.991646142753</v>
      </c>
      <c r="K64" s="63">
        <f t="shared" si="10"/>
        <v>0.001159802938286081</v>
      </c>
      <c r="L64" s="64">
        <f t="shared" si="11"/>
        <v>146425.16523530742</v>
      </c>
      <c r="M64" s="71">
        <f t="shared" si="12"/>
        <v>39068.3911032538</v>
      </c>
      <c r="N64" s="66">
        <f t="shared" si="4"/>
        <v>185493.55633856123</v>
      </c>
      <c r="O64" s="63"/>
      <c r="P64" s="63"/>
      <c r="Q64" s="63"/>
    </row>
    <row r="65" spans="1:17" s="67" customFormat="1" ht="12.75">
      <c r="A65" s="56" t="s">
        <v>486</v>
      </c>
      <c r="B65" s="57" t="s">
        <v>311</v>
      </c>
      <c r="C65" s="58">
        <v>1152</v>
      </c>
      <c r="D65" s="59">
        <v>1120044.97</v>
      </c>
      <c r="E65" s="60">
        <v>63550</v>
      </c>
      <c r="F65" s="61">
        <f t="shared" si="5"/>
        <v>20303.56892903226</v>
      </c>
      <c r="G65" s="62">
        <f t="shared" si="9"/>
        <v>0.0009708480981087805</v>
      </c>
      <c r="H65" s="63">
        <f t="shared" si="6"/>
        <v>17.62462580645161</v>
      </c>
      <c r="I65" s="63">
        <f t="shared" si="7"/>
        <v>8783.568929032255</v>
      </c>
      <c r="J65" s="63">
        <f t="shared" si="8"/>
        <v>8783.568929032255</v>
      </c>
      <c r="K65" s="63">
        <f t="shared" si="10"/>
        <v>0.001151228237058005</v>
      </c>
      <c r="L65" s="64">
        <f t="shared" si="11"/>
        <v>115279.9409954699</v>
      </c>
      <c r="M65" s="71">
        <f t="shared" si="12"/>
        <v>38779.54911974661</v>
      </c>
      <c r="N65" s="66">
        <f t="shared" si="4"/>
        <v>154059.4901152165</v>
      </c>
      <c r="O65" s="63"/>
      <c r="P65" s="63"/>
      <c r="Q65" s="63"/>
    </row>
    <row r="66" spans="1:17" s="67" customFormat="1" ht="12.75">
      <c r="A66" s="56" t="s">
        <v>478</v>
      </c>
      <c r="B66" s="57" t="s">
        <v>74</v>
      </c>
      <c r="C66" s="58">
        <v>21007</v>
      </c>
      <c r="D66" s="59">
        <v>43544299.800000004</v>
      </c>
      <c r="E66" s="60">
        <v>2595900</v>
      </c>
      <c r="F66" s="61">
        <f t="shared" si="5"/>
        <v>352376.8657878193</v>
      </c>
      <c r="G66" s="62">
        <f t="shared" si="9"/>
        <v>0.0168494716945285</v>
      </c>
      <c r="H66" s="63">
        <f t="shared" si="6"/>
        <v>16.77425933202358</v>
      </c>
      <c r="I66" s="63">
        <f t="shared" si="7"/>
        <v>142306.86578781932</v>
      </c>
      <c r="J66" s="63">
        <f t="shared" si="8"/>
        <v>142306.86578781932</v>
      </c>
      <c r="K66" s="63">
        <f t="shared" si="10"/>
        <v>0.01865160774006829</v>
      </c>
      <c r="L66" s="64">
        <f t="shared" si="11"/>
        <v>2000731.2230758935</v>
      </c>
      <c r="M66" s="71">
        <f t="shared" si="12"/>
        <v>628286.3078190641</v>
      </c>
      <c r="N66" s="66">
        <f t="shared" si="4"/>
        <v>2629017.5308949575</v>
      </c>
      <c r="O66" s="63"/>
      <c r="P66" s="63"/>
      <c r="Q66" s="63"/>
    </row>
    <row r="67" spans="1:17" s="67" customFormat="1" ht="12.75">
      <c r="A67" s="56" t="s">
        <v>484</v>
      </c>
      <c r="B67" s="57" t="s">
        <v>218</v>
      </c>
      <c r="C67" s="58">
        <v>2057</v>
      </c>
      <c r="D67" s="59">
        <v>2542093.06</v>
      </c>
      <c r="E67" s="60">
        <v>146800</v>
      </c>
      <c r="F67" s="61">
        <f t="shared" si="5"/>
        <v>35620.47291839237</v>
      </c>
      <c r="G67" s="62">
        <f t="shared" si="9"/>
        <v>0.0017032507194884017</v>
      </c>
      <c r="H67" s="63">
        <f t="shared" si="6"/>
        <v>17.31671021798365</v>
      </c>
      <c r="I67" s="63">
        <f t="shared" si="7"/>
        <v>15050.47291839237</v>
      </c>
      <c r="J67" s="63">
        <f t="shared" si="8"/>
        <v>15050.47291839237</v>
      </c>
      <c r="K67" s="63">
        <f t="shared" si="10"/>
        <v>0.001972606982961204</v>
      </c>
      <c r="L67" s="64">
        <f t="shared" si="11"/>
        <v>202246.51294636837</v>
      </c>
      <c r="M67" s="71">
        <f t="shared" si="12"/>
        <v>66447.99608563186</v>
      </c>
      <c r="N67" s="66">
        <f t="shared" si="4"/>
        <v>268694.5090320002</v>
      </c>
      <c r="O67" s="63"/>
      <c r="P67" s="63"/>
      <c r="Q67" s="63"/>
    </row>
    <row r="68" spans="1:17" s="67" customFormat="1" ht="12.75">
      <c r="A68" s="56" t="s">
        <v>480</v>
      </c>
      <c r="B68" s="57" t="s">
        <v>122</v>
      </c>
      <c r="C68" s="58">
        <v>4960</v>
      </c>
      <c r="D68" s="59">
        <v>7087005.15</v>
      </c>
      <c r="E68" s="60">
        <v>459300</v>
      </c>
      <c r="F68" s="61">
        <f t="shared" si="5"/>
        <v>76532.86641410843</v>
      </c>
      <c r="G68" s="62">
        <f t="shared" si="9"/>
        <v>0.003659543209406191</v>
      </c>
      <c r="H68" s="63">
        <f t="shared" si="6"/>
        <v>15.430013389941216</v>
      </c>
      <c r="I68" s="63">
        <f t="shared" si="7"/>
        <v>26932.86641410843</v>
      </c>
      <c r="J68" s="63">
        <f t="shared" si="8"/>
        <v>26932.86641410843</v>
      </c>
      <c r="K68" s="63">
        <f t="shared" si="10"/>
        <v>0.0035299861105830615</v>
      </c>
      <c r="L68" s="64">
        <f t="shared" si="11"/>
        <v>434539.58046838426</v>
      </c>
      <c r="M68" s="71">
        <f t="shared" si="12"/>
        <v>118908.88822985135</v>
      </c>
      <c r="N68" s="66">
        <f t="shared" si="4"/>
        <v>553448.4686982356</v>
      </c>
      <c r="O68" s="63"/>
      <c r="P68" s="63"/>
      <c r="Q68" s="63"/>
    </row>
    <row r="69" spans="1:17" s="67" customFormat="1" ht="12.75">
      <c r="A69" s="56" t="s">
        <v>485</v>
      </c>
      <c r="B69" s="57" t="s">
        <v>256</v>
      </c>
      <c r="C69" s="58">
        <v>404</v>
      </c>
      <c r="D69" s="59">
        <v>605270.8047999999</v>
      </c>
      <c r="E69" s="60">
        <v>42050</v>
      </c>
      <c r="F69" s="61">
        <f t="shared" si="5"/>
        <v>5815.20582970749</v>
      </c>
      <c r="G69" s="62">
        <f t="shared" si="9"/>
        <v>0.0002780635039886903</v>
      </c>
      <c r="H69" s="63">
        <f t="shared" si="6"/>
        <v>14.39407383590963</v>
      </c>
      <c r="I69" s="63">
        <f t="shared" si="7"/>
        <v>1775.2058297074905</v>
      </c>
      <c r="J69" s="63">
        <f t="shared" si="8"/>
        <v>1775.2058297074905</v>
      </c>
      <c r="K69" s="63">
        <f t="shared" si="10"/>
        <v>0.00023266932772558223</v>
      </c>
      <c r="L69" s="64">
        <f t="shared" si="11"/>
        <v>33017.6722756665</v>
      </c>
      <c r="M69" s="71">
        <f t="shared" si="12"/>
        <v>7837.552392087496</v>
      </c>
      <c r="N69" s="66">
        <f aca="true" t="shared" si="13" ref="N69:N130">L69+M69</f>
        <v>40855.224667753995</v>
      </c>
      <c r="O69" s="63"/>
      <c r="P69" s="63"/>
      <c r="Q69" s="63"/>
    </row>
    <row r="70" spans="1:17" s="67" customFormat="1" ht="12.75">
      <c r="A70" s="56" t="s">
        <v>489</v>
      </c>
      <c r="B70" s="57" t="s">
        <v>370</v>
      </c>
      <c r="C70" s="58">
        <v>1208</v>
      </c>
      <c r="D70" s="59">
        <v>1697655.02</v>
      </c>
      <c r="E70" s="60">
        <v>108000</v>
      </c>
      <c r="F70" s="61">
        <f t="shared" si="5"/>
        <v>18988.58577925926</v>
      </c>
      <c r="G70" s="62">
        <f t="shared" si="9"/>
        <v>0.0009079700447741908</v>
      </c>
      <c r="H70" s="63">
        <f t="shared" si="6"/>
        <v>15.719027962962963</v>
      </c>
      <c r="I70" s="63">
        <f t="shared" si="7"/>
        <v>6908.58577925926</v>
      </c>
      <c r="J70" s="63">
        <f t="shared" si="8"/>
        <v>6908.58577925926</v>
      </c>
      <c r="K70" s="63">
        <f t="shared" si="10"/>
        <v>0.0009054814838342614</v>
      </c>
      <c r="L70" s="64">
        <f t="shared" si="11"/>
        <v>107813.70782012373</v>
      </c>
      <c r="M70" s="71">
        <f t="shared" si="12"/>
        <v>30501.478811106113</v>
      </c>
      <c r="N70" s="66">
        <f t="shared" si="13"/>
        <v>138315.18663122985</v>
      </c>
      <c r="O70" s="63"/>
      <c r="P70" s="63"/>
      <c r="Q70" s="63"/>
    </row>
    <row r="71" spans="1:17" s="67" customFormat="1" ht="12.75">
      <c r="A71" s="56" t="s">
        <v>491</v>
      </c>
      <c r="B71" s="57" t="s">
        <v>437</v>
      </c>
      <c r="C71" s="58">
        <v>8268</v>
      </c>
      <c r="D71" s="59">
        <v>11672160.46</v>
      </c>
      <c r="E71" s="60">
        <v>946100</v>
      </c>
      <c r="F71" s="61">
        <f aca="true" t="shared" si="14" ref="F71:F132">(C71*D71)/E71</f>
        <v>102003.40628187297</v>
      </c>
      <c r="G71" s="62">
        <f aca="true" t="shared" si="15" ref="G71:G102">F71/$F$495</f>
        <v>0.004877458408199849</v>
      </c>
      <c r="H71" s="63">
        <f aca="true" t="shared" si="16" ref="H71:H132">D71/E71</f>
        <v>12.337131867667267</v>
      </c>
      <c r="I71" s="63">
        <f aca="true" t="shared" si="17" ref="I71:I132">(H71-10)*C71</f>
        <v>19323.406281872965</v>
      </c>
      <c r="J71" s="63">
        <f aca="true" t="shared" si="18" ref="J71:J132">IF(I71&gt;0,I71,0)</f>
        <v>19323.406281872965</v>
      </c>
      <c r="K71" s="63">
        <f aca="true" t="shared" si="19" ref="K71:K102">J71/$J$495</f>
        <v>0.0025326437496616928</v>
      </c>
      <c r="L71" s="64">
        <f aca="true" t="shared" si="20" ref="L71:L102">$B$502*G71</f>
        <v>579156.6349055526</v>
      </c>
      <c r="M71" s="71">
        <f aca="true" t="shared" si="21" ref="M71:M102">$G$502*K71</f>
        <v>85313.0417855415</v>
      </c>
      <c r="N71" s="66">
        <f t="shared" si="13"/>
        <v>664469.6766910941</v>
      </c>
      <c r="O71" s="63"/>
      <c r="P71" s="63"/>
      <c r="Q71" s="63"/>
    </row>
    <row r="72" spans="1:17" s="67" customFormat="1" ht="12.75">
      <c r="A72" s="56" t="s">
        <v>484</v>
      </c>
      <c r="B72" s="57" t="s">
        <v>219</v>
      </c>
      <c r="C72" s="58">
        <v>153</v>
      </c>
      <c r="D72" s="59">
        <v>388533.40329449973</v>
      </c>
      <c r="E72" s="60">
        <v>36350</v>
      </c>
      <c r="F72" s="61">
        <f t="shared" si="14"/>
        <v>1635.367557195556</v>
      </c>
      <c r="G72" s="62">
        <f t="shared" si="15"/>
        <v>7.819775371323267E-05</v>
      </c>
      <c r="H72" s="63">
        <f t="shared" si="16"/>
        <v>10.688676844415399</v>
      </c>
      <c r="I72" s="63">
        <f t="shared" si="17"/>
        <v>105.36755719555605</v>
      </c>
      <c r="J72" s="63">
        <f t="shared" si="18"/>
        <v>105.36755719555605</v>
      </c>
      <c r="K72" s="63">
        <f t="shared" si="19"/>
        <v>1.3810116149075766E-05</v>
      </c>
      <c r="L72" s="64">
        <f t="shared" si="20"/>
        <v>9285.317086782496</v>
      </c>
      <c r="M72" s="71">
        <f t="shared" si="21"/>
        <v>465.1988722245923</v>
      </c>
      <c r="N72" s="66">
        <f t="shared" si="13"/>
        <v>9750.515959007087</v>
      </c>
      <c r="O72" s="63"/>
      <c r="P72" s="63"/>
      <c r="Q72" s="63"/>
    </row>
    <row r="73" spans="1:17" s="67" customFormat="1" ht="12.75">
      <c r="A73" s="56" t="s">
        <v>490</v>
      </c>
      <c r="B73" s="57" t="s">
        <v>398</v>
      </c>
      <c r="C73" s="58">
        <v>2943</v>
      </c>
      <c r="D73" s="59">
        <v>3760123.95</v>
      </c>
      <c r="E73" s="60">
        <v>168250</v>
      </c>
      <c r="F73" s="61">
        <f t="shared" si="14"/>
        <v>65771.44002882615</v>
      </c>
      <c r="G73" s="62">
        <f t="shared" si="15"/>
        <v>0.0031449681425493653</v>
      </c>
      <c r="H73" s="63">
        <f t="shared" si="16"/>
        <v>22.348433580980686</v>
      </c>
      <c r="I73" s="63">
        <f t="shared" si="17"/>
        <v>36341.44002882616</v>
      </c>
      <c r="J73" s="63">
        <f t="shared" si="18"/>
        <v>36341.44002882616</v>
      </c>
      <c r="K73" s="63">
        <f t="shared" si="19"/>
        <v>0.004763131282348148</v>
      </c>
      <c r="L73" s="64">
        <f t="shared" si="20"/>
        <v>373438.17494413076</v>
      </c>
      <c r="M73" s="71">
        <f t="shared" si="21"/>
        <v>160447.83960447184</v>
      </c>
      <c r="N73" s="66">
        <f t="shared" si="13"/>
        <v>533886.0145486026</v>
      </c>
      <c r="O73" s="63"/>
      <c r="P73" s="63"/>
      <c r="Q73" s="63"/>
    </row>
    <row r="74" spans="1:17" s="67" customFormat="1" ht="12.75">
      <c r="A74" s="56" t="s">
        <v>488</v>
      </c>
      <c r="B74" s="57" t="s">
        <v>340</v>
      </c>
      <c r="C74" s="58">
        <v>437</v>
      </c>
      <c r="D74" s="59">
        <v>434773.64</v>
      </c>
      <c r="E74" s="60">
        <v>28100</v>
      </c>
      <c r="F74" s="61">
        <f t="shared" si="14"/>
        <v>6761.426358718862</v>
      </c>
      <c r="G74" s="62">
        <f t="shared" si="15"/>
        <v>0.0003233085741629594</v>
      </c>
      <c r="H74" s="63">
        <f t="shared" si="16"/>
        <v>15.472371530249111</v>
      </c>
      <c r="I74" s="63">
        <f t="shared" si="17"/>
        <v>2391.4263587188616</v>
      </c>
      <c r="J74" s="63">
        <f t="shared" si="18"/>
        <v>2391.4263587188616</v>
      </c>
      <c r="K74" s="63">
        <f t="shared" si="19"/>
        <v>0.00031343495716214346</v>
      </c>
      <c r="L74" s="64">
        <f t="shared" si="20"/>
        <v>38390.13891610813</v>
      </c>
      <c r="M74" s="71">
        <f t="shared" si="21"/>
        <v>10558.172502940952</v>
      </c>
      <c r="N74" s="66">
        <f t="shared" si="13"/>
        <v>48948.31141904908</v>
      </c>
      <c r="O74" s="63"/>
      <c r="P74" s="63"/>
      <c r="Q74" s="63"/>
    </row>
    <row r="75" spans="1:17" s="67" customFormat="1" ht="12.75">
      <c r="A75" s="56" t="s">
        <v>482</v>
      </c>
      <c r="B75" s="57" t="s">
        <v>183</v>
      </c>
      <c r="C75" s="58">
        <v>4642</v>
      </c>
      <c r="D75" s="59">
        <v>19677890.26</v>
      </c>
      <c r="E75" s="60">
        <v>1434300</v>
      </c>
      <c r="F75" s="61">
        <f t="shared" si="14"/>
        <v>63685.95592757443</v>
      </c>
      <c r="G75" s="62">
        <f t="shared" si="15"/>
        <v>0.003045247335807787</v>
      </c>
      <c r="H75" s="63">
        <f t="shared" si="16"/>
        <v>13.71950795510005</v>
      </c>
      <c r="I75" s="63">
        <f t="shared" si="17"/>
        <v>17265.955927574436</v>
      </c>
      <c r="J75" s="63">
        <f t="shared" si="18"/>
        <v>17265.955927574436</v>
      </c>
      <c r="K75" s="63">
        <f t="shared" si="19"/>
        <v>0.002262981729206139</v>
      </c>
      <c r="L75" s="64">
        <f t="shared" si="20"/>
        <v>361597.17866512097</v>
      </c>
      <c r="M75" s="71">
        <f t="shared" si="21"/>
        <v>76229.3768515486</v>
      </c>
      <c r="N75" s="66">
        <f t="shared" si="13"/>
        <v>437826.5555166696</v>
      </c>
      <c r="O75" s="63"/>
      <c r="P75" s="63"/>
      <c r="Q75" s="63"/>
    </row>
    <row r="76" spans="1:17" s="67" customFormat="1" ht="12.75">
      <c r="A76" s="56" t="s">
        <v>488</v>
      </c>
      <c r="B76" s="57" t="s">
        <v>341</v>
      </c>
      <c r="C76" s="58">
        <v>2202</v>
      </c>
      <c r="D76" s="59">
        <v>1758022.5</v>
      </c>
      <c r="E76" s="60">
        <v>138500</v>
      </c>
      <c r="F76" s="61">
        <f t="shared" si="14"/>
        <v>27950.653754512634</v>
      </c>
      <c r="G76" s="62">
        <f t="shared" si="15"/>
        <v>0.0013365058691560306</v>
      </c>
      <c r="H76" s="63">
        <f t="shared" si="16"/>
        <v>12.693303249097474</v>
      </c>
      <c r="I76" s="63">
        <f t="shared" si="17"/>
        <v>5930.653754512637</v>
      </c>
      <c r="J76" s="63">
        <f t="shared" si="18"/>
        <v>5930.653754512637</v>
      </c>
      <c r="K76" s="63">
        <f t="shared" si="19"/>
        <v>0.0007773077346546486</v>
      </c>
      <c r="L76" s="64">
        <f t="shared" si="20"/>
        <v>158698.68626877927</v>
      </c>
      <c r="M76" s="71">
        <f t="shared" si="21"/>
        <v>26183.898645703663</v>
      </c>
      <c r="N76" s="66">
        <f t="shared" si="13"/>
        <v>184882.58491448293</v>
      </c>
      <c r="O76" s="63"/>
      <c r="P76" s="63"/>
      <c r="Q76" s="63"/>
    </row>
    <row r="77" spans="1:17" s="67" customFormat="1" ht="12.75">
      <c r="A77" s="56" t="s">
        <v>484</v>
      </c>
      <c r="B77" s="57" t="s">
        <v>220</v>
      </c>
      <c r="C77" s="58">
        <v>986</v>
      </c>
      <c r="D77" s="59">
        <v>1797562.8</v>
      </c>
      <c r="E77" s="60">
        <v>107600</v>
      </c>
      <c r="F77" s="61">
        <f t="shared" si="14"/>
        <v>16472.090342007436</v>
      </c>
      <c r="G77" s="62">
        <f t="shared" si="15"/>
        <v>0.0007876397315324681</v>
      </c>
      <c r="H77" s="63">
        <f t="shared" si="16"/>
        <v>16.70597397769517</v>
      </c>
      <c r="I77" s="63">
        <f t="shared" si="17"/>
        <v>6612.090342007437</v>
      </c>
      <c r="J77" s="63">
        <f t="shared" si="18"/>
        <v>6612.090342007437</v>
      </c>
      <c r="K77" s="63">
        <f t="shared" si="19"/>
        <v>0.0008666209793763354</v>
      </c>
      <c r="L77" s="64">
        <f t="shared" si="20"/>
        <v>93525.50821660766</v>
      </c>
      <c r="M77" s="71">
        <f t="shared" si="21"/>
        <v>29192.448340054227</v>
      </c>
      <c r="N77" s="66">
        <f t="shared" si="13"/>
        <v>122717.95655666188</v>
      </c>
      <c r="O77" s="63"/>
      <c r="P77" s="63"/>
      <c r="Q77" s="63"/>
    </row>
    <row r="78" spans="1:17" s="67" customFormat="1" ht="12.75">
      <c r="A78" s="56" t="s">
        <v>478</v>
      </c>
      <c r="B78" s="57" t="s">
        <v>75</v>
      </c>
      <c r="C78" s="58">
        <v>9353</v>
      </c>
      <c r="D78" s="59">
        <v>33936811.444</v>
      </c>
      <c r="E78" s="60">
        <v>2427750</v>
      </c>
      <c r="F78" s="61">
        <f t="shared" si="14"/>
        <v>130742.8678553113</v>
      </c>
      <c r="G78" s="62">
        <f t="shared" si="15"/>
        <v>0.006251682403339253</v>
      </c>
      <c r="H78" s="63">
        <f t="shared" si="16"/>
        <v>13.97870927566677</v>
      </c>
      <c r="I78" s="63">
        <f t="shared" si="17"/>
        <v>37212.8678553113</v>
      </c>
      <c r="J78" s="63">
        <f t="shared" si="18"/>
        <v>37212.8678553113</v>
      </c>
      <c r="K78" s="63">
        <f t="shared" si="19"/>
        <v>0.004877345940252392</v>
      </c>
      <c r="L78" s="64">
        <f t="shared" si="20"/>
        <v>742334.0273141423</v>
      </c>
      <c r="M78" s="71">
        <f t="shared" si="21"/>
        <v>164295.20261539973</v>
      </c>
      <c r="N78" s="66">
        <f t="shared" si="13"/>
        <v>906629.229929542</v>
      </c>
      <c r="O78" s="63"/>
      <c r="P78" s="63"/>
      <c r="Q78" s="63"/>
    </row>
    <row r="79" spans="1:17" s="67" customFormat="1" ht="12.75">
      <c r="A79" s="56" t="s">
        <v>488</v>
      </c>
      <c r="B79" s="57" t="s">
        <v>342</v>
      </c>
      <c r="C79" s="58">
        <v>64</v>
      </c>
      <c r="D79" s="59">
        <v>357385.06</v>
      </c>
      <c r="E79" s="60">
        <v>40100</v>
      </c>
      <c r="F79" s="61">
        <f t="shared" si="14"/>
        <v>570.3901206982543</v>
      </c>
      <c r="G79" s="62">
        <f t="shared" si="15"/>
        <v>2.7274129282173068E-05</v>
      </c>
      <c r="H79" s="63">
        <f t="shared" si="16"/>
        <v>8.912345635910224</v>
      </c>
      <c r="I79" s="63">
        <f t="shared" si="17"/>
        <v>-69.60987930174565</v>
      </c>
      <c r="J79" s="63">
        <f t="shared" si="18"/>
        <v>0</v>
      </c>
      <c r="K79" s="63">
        <f t="shared" si="19"/>
        <v>0</v>
      </c>
      <c r="L79" s="64">
        <f t="shared" si="20"/>
        <v>3238.570503950697</v>
      </c>
      <c r="M79" s="71">
        <f t="shared" si="21"/>
        <v>0</v>
      </c>
      <c r="N79" s="66">
        <f t="shared" si="13"/>
        <v>3238.570503950697</v>
      </c>
      <c r="O79" s="63"/>
      <c r="P79" s="63"/>
      <c r="Q79" s="63"/>
    </row>
    <row r="80" spans="1:17" s="67" customFormat="1" ht="12.75">
      <c r="A80" s="56" t="s">
        <v>477</v>
      </c>
      <c r="B80" s="57" t="s">
        <v>19</v>
      </c>
      <c r="C80" s="58">
        <v>7550</v>
      </c>
      <c r="D80" s="59">
        <v>8283524.040000001</v>
      </c>
      <c r="E80" s="60">
        <v>385600</v>
      </c>
      <c r="F80" s="61">
        <f t="shared" si="14"/>
        <v>162190.36955912865</v>
      </c>
      <c r="G80" s="62">
        <f t="shared" si="15"/>
        <v>0.007755395732071697</v>
      </c>
      <c r="H80" s="63">
        <f t="shared" si="16"/>
        <v>21.482168153526974</v>
      </c>
      <c r="I80" s="63">
        <f t="shared" si="17"/>
        <v>86690.36955912865</v>
      </c>
      <c r="J80" s="63">
        <f t="shared" si="18"/>
        <v>86690.36955912865</v>
      </c>
      <c r="K80" s="63">
        <f t="shared" si="19"/>
        <v>0.011362169765366466</v>
      </c>
      <c r="L80" s="64">
        <f t="shared" si="20"/>
        <v>920887.1749672724</v>
      </c>
      <c r="M80" s="71">
        <f t="shared" si="21"/>
        <v>382738.89254918264</v>
      </c>
      <c r="N80" s="66">
        <f t="shared" si="13"/>
        <v>1303626.067516455</v>
      </c>
      <c r="O80" s="63"/>
      <c r="P80" s="63"/>
      <c r="Q80" s="63"/>
    </row>
    <row r="81" spans="1:17" s="67" customFormat="1" ht="12.75">
      <c r="A81" s="56" t="s">
        <v>485</v>
      </c>
      <c r="B81" s="57" t="s">
        <v>257</v>
      </c>
      <c r="C81" s="58">
        <v>2884</v>
      </c>
      <c r="D81" s="59">
        <v>2581060.44</v>
      </c>
      <c r="E81" s="60">
        <v>203450</v>
      </c>
      <c r="F81" s="61">
        <f t="shared" si="14"/>
        <v>36587.752808847385</v>
      </c>
      <c r="G81" s="62">
        <f t="shared" si="15"/>
        <v>0.0017495027772064082</v>
      </c>
      <c r="H81" s="63">
        <f t="shared" si="16"/>
        <v>12.686460752027525</v>
      </c>
      <c r="I81" s="63">
        <f t="shared" si="17"/>
        <v>7747.752808847382</v>
      </c>
      <c r="J81" s="63">
        <f t="shared" si="18"/>
        <v>7747.752808847382</v>
      </c>
      <c r="K81" s="63">
        <f t="shared" si="19"/>
        <v>0.001015467844489642</v>
      </c>
      <c r="L81" s="64">
        <f t="shared" si="20"/>
        <v>207738.55077910196</v>
      </c>
      <c r="M81" s="71">
        <f t="shared" si="21"/>
        <v>34206.410064736054</v>
      </c>
      <c r="N81" s="66">
        <f t="shared" si="13"/>
        <v>241944.96084383802</v>
      </c>
      <c r="O81" s="63"/>
      <c r="P81" s="63"/>
      <c r="Q81" s="63"/>
    </row>
    <row r="82" spans="1:17" s="67" customFormat="1" ht="12.75">
      <c r="A82" s="56" t="s">
        <v>479</v>
      </c>
      <c r="B82" s="57" t="s">
        <v>98</v>
      </c>
      <c r="C82" s="58">
        <v>812</v>
      </c>
      <c r="D82" s="59">
        <v>3555642.53</v>
      </c>
      <c r="E82" s="60">
        <v>701800</v>
      </c>
      <c r="F82" s="61">
        <f t="shared" si="14"/>
        <v>4113.966563636363</v>
      </c>
      <c r="G82" s="62">
        <f t="shared" si="15"/>
        <v>0.00019671598761527925</v>
      </c>
      <c r="H82" s="63">
        <f t="shared" si="16"/>
        <v>5.066461285266457</v>
      </c>
      <c r="I82" s="63">
        <f t="shared" si="17"/>
        <v>-4006.033436363637</v>
      </c>
      <c r="J82" s="63">
        <f t="shared" si="18"/>
        <v>0</v>
      </c>
      <c r="K82" s="63">
        <f t="shared" si="19"/>
        <v>0</v>
      </c>
      <c r="L82" s="64">
        <f t="shared" si="20"/>
        <v>23358.347705815915</v>
      </c>
      <c r="M82" s="71">
        <f t="shared" si="21"/>
        <v>0</v>
      </c>
      <c r="N82" s="66">
        <f t="shared" si="13"/>
        <v>23358.347705815915</v>
      </c>
      <c r="O82" s="63"/>
      <c r="P82" s="63"/>
      <c r="Q82" s="63"/>
    </row>
    <row r="83" spans="1:17" s="67" customFormat="1" ht="12.75">
      <c r="A83" s="56" t="s">
        <v>485</v>
      </c>
      <c r="B83" s="57" t="s">
        <v>258</v>
      </c>
      <c r="C83" s="58">
        <v>153</v>
      </c>
      <c r="D83" s="59">
        <v>317187.75</v>
      </c>
      <c r="E83" s="60">
        <v>24750</v>
      </c>
      <c r="F83" s="61">
        <f t="shared" si="14"/>
        <v>1960.797</v>
      </c>
      <c r="G83" s="62">
        <f t="shared" si="15"/>
        <v>9.375869064602608E-05</v>
      </c>
      <c r="H83" s="63">
        <f t="shared" si="16"/>
        <v>12.815666666666667</v>
      </c>
      <c r="I83" s="63">
        <f t="shared" si="17"/>
        <v>430.797</v>
      </c>
      <c r="J83" s="63">
        <f t="shared" si="18"/>
        <v>430.797</v>
      </c>
      <c r="K83" s="63">
        <f t="shared" si="19"/>
        <v>5.646288824587377E-05</v>
      </c>
      <c r="L83" s="64">
        <f t="shared" si="20"/>
        <v>11133.045783929983</v>
      </c>
      <c r="M83" s="71">
        <f t="shared" si="21"/>
        <v>1901.973281830909</v>
      </c>
      <c r="N83" s="66">
        <f t="shared" si="13"/>
        <v>13035.019065760893</v>
      </c>
      <c r="O83" s="63"/>
      <c r="P83" s="63"/>
      <c r="Q83" s="63"/>
    </row>
    <row r="84" spans="1:17" s="67" customFormat="1" ht="12.75">
      <c r="A84" s="56" t="s">
        <v>479</v>
      </c>
      <c r="B84" s="57" t="s">
        <v>99</v>
      </c>
      <c r="C84" s="58">
        <v>548</v>
      </c>
      <c r="D84" s="59">
        <v>1246950.21</v>
      </c>
      <c r="E84" s="60">
        <v>81150</v>
      </c>
      <c r="F84" s="61">
        <f t="shared" si="14"/>
        <v>8420.56334048059</v>
      </c>
      <c r="G84" s="62">
        <f t="shared" si="15"/>
        <v>0.00040264290148617503</v>
      </c>
      <c r="H84" s="63">
        <f t="shared" si="16"/>
        <v>15.365991497227355</v>
      </c>
      <c r="I84" s="63">
        <f t="shared" si="17"/>
        <v>2940.563340480591</v>
      </c>
      <c r="J84" s="63">
        <f t="shared" si="18"/>
        <v>2940.563340480591</v>
      </c>
      <c r="K84" s="63">
        <f t="shared" si="19"/>
        <v>0.0003854082068200773</v>
      </c>
      <c r="L84" s="64">
        <f t="shared" si="20"/>
        <v>47810.414436605526</v>
      </c>
      <c r="M84" s="71">
        <f t="shared" si="21"/>
        <v>12982.618047770828</v>
      </c>
      <c r="N84" s="66">
        <f t="shared" si="13"/>
        <v>60793.03248437635</v>
      </c>
      <c r="O84" s="63"/>
      <c r="P84" s="63"/>
      <c r="Q84" s="63"/>
    </row>
    <row r="85" spans="1:17" s="67" customFormat="1" ht="12.75">
      <c r="A85" s="56" t="s">
        <v>478</v>
      </c>
      <c r="B85" s="57" t="s">
        <v>76</v>
      </c>
      <c r="C85" s="58">
        <v>3947</v>
      </c>
      <c r="D85" s="59">
        <v>9400470.77</v>
      </c>
      <c r="E85" s="60">
        <v>757400</v>
      </c>
      <c r="F85" s="61">
        <f t="shared" si="14"/>
        <v>48988.19399153683</v>
      </c>
      <c r="G85" s="62">
        <f t="shared" si="15"/>
        <v>0.00234244999648613</v>
      </c>
      <c r="H85" s="63">
        <f t="shared" si="16"/>
        <v>12.411500884605228</v>
      </c>
      <c r="I85" s="63">
        <f t="shared" si="17"/>
        <v>9518.193991536837</v>
      </c>
      <c r="J85" s="63">
        <f t="shared" si="18"/>
        <v>9518.193991536837</v>
      </c>
      <c r="K85" s="63">
        <f t="shared" si="19"/>
        <v>0.0012475126884511534</v>
      </c>
      <c r="L85" s="64">
        <f t="shared" si="20"/>
        <v>278145.9817512079</v>
      </c>
      <c r="M85" s="71">
        <f t="shared" si="21"/>
        <v>42022.92649017183</v>
      </c>
      <c r="N85" s="66">
        <f t="shared" si="13"/>
        <v>320168.9082413797</v>
      </c>
      <c r="O85" s="63"/>
      <c r="P85" s="63"/>
      <c r="Q85" s="63"/>
    </row>
    <row r="86" spans="1:17" s="67" customFormat="1" ht="12.75">
      <c r="A86" s="56" t="s">
        <v>480</v>
      </c>
      <c r="B86" s="57" t="s">
        <v>123</v>
      </c>
      <c r="C86" s="58">
        <v>1223</v>
      </c>
      <c r="D86" s="59">
        <v>2873854.5</v>
      </c>
      <c r="E86" s="60">
        <v>293600</v>
      </c>
      <c r="F86" s="61">
        <f t="shared" si="14"/>
        <v>11971.130972411444</v>
      </c>
      <c r="G86" s="62">
        <f t="shared" si="15"/>
        <v>0.0005724190548666618</v>
      </c>
      <c r="H86" s="63">
        <f t="shared" si="16"/>
        <v>9.788332765667574</v>
      </c>
      <c r="I86" s="63">
        <f t="shared" si="17"/>
        <v>-258.86902758855666</v>
      </c>
      <c r="J86" s="63">
        <f t="shared" si="18"/>
        <v>0</v>
      </c>
      <c r="K86" s="63">
        <f t="shared" si="19"/>
        <v>0</v>
      </c>
      <c r="L86" s="64">
        <f t="shared" si="20"/>
        <v>67969.88632748768</v>
      </c>
      <c r="M86" s="71">
        <f t="shared" si="21"/>
        <v>0</v>
      </c>
      <c r="N86" s="66">
        <f t="shared" si="13"/>
        <v>67969.88632748768</v>
      </c>
      <c r="O86" s="63"/>
      <c r="P86" s="63"/>
      <c r="Q86" s="63"/>
    </row>
    <row r="87" spans="1:17" s="67" customFormat="1" ht="12.75">
      <c r="A87" s="56" t="s">
        <v>477</v>
      </c>
      <c r="B87" s="57" t="s">
        <v>20</v>
      </c>
      <c r="C87" s="58">
        <v>403</v>
      </c>
      <c r="D87" s="59">
        <v>372173.43</v>
      </c>
      <c r="E87" s="60">
        <v>28100</v>
      </c>
      <c r="F87" s="61">
        <f t="shared" si="14"/>
        <v>5337.576238078292</v>
      </c>
      <c r="G87" s="62">
        <f t="shared" si="15"/>
        <v>0.0002552248699409282</v>
      </c>
      <c r="H87" s="63">
        <f t="shared" si="16"/>
        <v>13.244606049822064</v>
      </c>
      <c r="I87" s="63">
        <f t="shared" si="17"/>
        <v>1307.5762380782917</v>
      </c>
      <c r="J87" s="63">
        <f t="shared" si="18"/>
        <v>1307.5762380782917</v>
      </c>
      <c r="K87" s="63">
        <f t="shared" si="19"/>
        <v>0.000171378934866247</v>
      </c>
      <c r="L87" s="64">
        <f t="shared" si="20"/>
        <v>30305.779044818195</v>
      </c>
      <c r="M87" s="71">
        <f t="shared" si="21"/>
        <v>5772.96283117543</v>
      </c>
      <c r="N87" s="66">
        <f t="shared" si="13"/>
        <v>36078.741875993626</v>
      </c>
      <c r="O87" s="63"/>
      <c r="P87" s="63"/>
      <c r="Q87" s="63"/>
    </row>
    <row r="88" spans="1:17" s="67" customFormat="1" ht="12.75">
      <c r="A88" s="56" t="s">
        <v>477</v>
      </c>
      <c r="B88" s="57" t="s">
        <v>21</v>
      </c>
      <c r="C88" s="58">
        <v>286</v>
      </c>
      <c r="D88" s="59">
        <v>313089.39</v>
      </c>
      <c r="E88" s="60">
        <v>18250</v>
      </c>
      <c r="F88" s="61">
        <f t="shared" si="14"/>
        <v>4906.496741917808</v>
      </c>
      <c r="G88" s="62">
        <f t="shared" si="15"/>
        <v>0.00023461210425210086</v>
      </c>
      <c r="H88" s="63">
        <f t="shared" si="16"/>
        <v>17.15558301369863</v>
      </c>
      <c r="I88" s="63">
        <f t="shared" si="17"/>
        <v>2046.4967419178085</v>
      </c>
      <c r="J88" s="63">
        <f t="shared" si="18"/>
        <v>2046.4967419178085</v>
      </c>
      <c r="K88" s="63">
        <f t="shared" si="19"/>
        <v>0.00026822637305842426</v>
      </c>
      <c r="L88" s="64">
        <f t="shared" si="20"/>
        <v>27858.188719420854</v>
      </c>
      <c r="M88" s="71">
        <f t="shared" si="21"/>
        <v>9035.304620231052</v>
      </c>
      <c r="N88" s="66">
        <f t="shared" si="13"/>
        <v>36893.493339651905</v>
      </c>
      <c r="O88" s="63"/>
      <c r="P88" s="63"/>
      <c r="Q88" s="63"/>
    </row>
    <row r="89" spans="1:17" s="67" customFormat="1" ht="12.75">
      <c r="A89" s="56" t="s">
        <v>477</v>
      </c>
      <c r="B89" s="57" t="s">
        <v>22</v>
      </c>
      <c r="C89" s="58">
        <v>456</v>
      </c>
      <c r="D89" s="59">
        <v>440285.5</v>
      </c>
      <c r="E89" s="60">
        <v>31800</v>
      </c>
      <c r="F89" s="61">
        <f t="shared" si="14"/>
        <v>6313.527924528302</v>
      </c>
      <c r="G89" s="62">
        <f t="shared" si="15"/>
        <v>0.00030189158365751076</v>
      </c>
      <c r="H89" s="63">
        <f t="shared" si="16"/>
        <v>13.845455974842768</v>
      </c>
      <c r="I89" s="63">
        <f t="shared" si="17"/>
        <v>1753.527924528302</v>
      </c>
      <c r="J89" s="63">
        <f t="shared" si="18"/>
        <v>1753.527924528302</v>
      </c>
      <c r="K89" s="63">
        <f t="shared" si="19"/>
        <v>0.0002298280889575844</v>
      </c>
      <c r="L89" s="64">
        <f t="shared" si="20"/>
        <v>35847.05374492823</v>
      </c>
      <c r="M89" s="71">
        <f t="shared" si="21"/>
        <v>7741.844212929144</v>
      </c>
      <c r="N89" s="66">
        <f t="shared" si="13"/>
        <v>43588.89795785737</v>
      </c>
      <c r="O89" s="63"/>
      <c r="P89" s="63"/>
      <c r="Q89" s="63"/>
    </row>
    <row r="90" spans="1:17" s="67" customFormat="1" ht="12.75">
      <c r="A90" s="56" t="s">
        <v>485</v>
      </c>
      <c r="B90" s="57" t="s">
        <v>259</v>
      </c>
      <c r="C90" s="58">
        <v>1573</v>
      </c>
      <c r="D90" s="59">
        <v>999807.82</v>
      </c>
      <c r="E90" s="60">
        <v>75000</v>
      </c>
      <c r="F90" s="61">
        <f t="shared" si="14"/>
        <v>20969.302678133332</v>
      </c>
      <c r="G90" s="62">
        <f t="shared" si="15"/>
        <v>0.0010026812377120064</v>
      </c>
      <c r="H90" s="63">
        <f t="shared" si="16"/>
        <v>13.330770933333334</v>
      </c>
      <c r="I90" s="63">
        <f t="shared" si="17"/>
        <v>5239.302678133334</v>
      </c>
      <c r="J90" s="63">
        <f t="shared" si="18"/>
        <v>5239.302678133334</v>
      </c>
      <c r="K90" s="63">
        <f t="shared" si="19"/>
        <v>0.0006866950364133212</v>
      </c>
      <c r="L90" s="64">
        <f t="shared" si="20"/>
        <v>119059.85513683669</v>
      </c>
      <c r="M90" s="71">
        <f t="shared" si="21"/>
        <v>23131.5763787462</v>
      </c>
      <c r="N90" s="66">
        <f t="shared" si="13"/>
        <v>142191.4315155829</v>
      </c>
      <c r="O90" s="63"/>
      <c r="P90" s="63"/>
      <c r="Q90" s="63"/>
    </row>
    <row r="91" spans="1:17" s="67" customFormat="1" ht="12.75">
      <c r="A91" s="56" t="s">
        <v>490</v>
      </c>
      <c r="B91" s="57" t="s">
        <v>399</v>
      </c>
      <c r="C91" s="58">
        <v>319</v>
      </c>
      <c r="D91" s="59">
        <v>606337.6</v>
      </c>
      <c r="E91" s="60">
        <v>31150</v>
      </c>
      <c r="F91" s="61">
        <f t="shared" si="14"/>
        <v>6209.364186195827</v>
      </c>
      <c r="G91" s="62">
        <f t="shared" si="15"/>
        <v>0.0002969108254664037</v>
      </c>
      <c r="H91" s="63">
        <f t="shared" si="16"/>
        <v>19.465091492776885</v>
      </c>
      <c r="I91" s="63">
        <f t="shared" si="17"/>
        <v>3019.3641861958263</v>
      </c>
      <c r="J91" s="63">
        <f t="shared" si="18"/>
        <v>3019.3641861958263</v>
      </c>
      <c r="K91" s="63">
        <f t="shared" si="19"/>
        <v>0.0003957363273624666</v>
      </c>
      <c r="L91" s="64">
        <f t="shared" si="20"/>
        <v>35255.63114081329</v>
      </c>
      <c r="M91" s="71">
        <f t="shared" si="21"/>
        <v>13330.524609645812</v>
      </c>
      <c r="N91" s="66">
        <f t="shared" si="13"/>
        <v>48586.155750459104</v>
      </c>
      <c r="O91" s="63"/>
      <c r="P91" s="63"/>
      <c r="Q91" s="63"/>
    </row>
    <row r="92" spans="1:17" s="67" customFormat="1" ht="12.75">
      <c r="A92" s="56" t="s">
        <v>478</v>
      </c>
      <c r="B92" s="57" t="s">
        <v>472</v>
      </c>
      <c r="C92" s="58">
        <v>386</v>
      </c>
      <c r="D92" s="59">
        <v>2961418.19</v>
      </c>
      <c r="E92" s="60">
        <v>253150</v>
      </c>
      <c r="F92" s="61">
        <f t="shared" si="14"/>
        <v>4515.533957495556</v>
      </c>
      <c r="G92" s="62">
        <f t="shared" si="15"/>
        <v>0.00021591758423868034</v>
      </c>
      <c r="H92" s="63">
        <f t="shared" si="16"/>
        <v>11.698274501283823</v>
      </c>
      <c r="I92" s="63">
        <f t="shared" si="17"/>
        <v>655.5339574955557</v>
      </c>
      <c r="J92" s="63">
        <f t="shared" si="18"/>
        <v>655.5339574955557</v>
      </c>
      <c r="K92" s="63">
        <f t="shared" si="19"/>
        <v>8.59182876933844E-05</v>
      </c>
      <c r="L92" s="64">
        <f t="shared" si="20"/>
        <v>25638.373726443162</v>
      </c>
      <c r="M92" s="71">
        <f t="shared" si="21"/>
        <v>2894.1893107181</v>
      </c>
      <c r="N92" s="66">
        <f t="shared" si="13"/>
        <v>28532.56303716126</v>
      </c>
      <c r="O92" s="63"/>
      <c r="P92" s="63"/>
      <c r="Q92" s="63"/>
    </row>
    <row r="93" spans="1:17" s="67" customFormat="1" ht="12.75">
      <c r="A93" s="56" t="s">
        <v>481</v>
      </c>
      <c r="B93" s="57" t="s">
        <v>157</v>
      </c>
      <c r="C93" s="58">
        <v>2729</v>
      </c>
      <c r="D93" s="59">
        <v>3156063.6</v>
      </c>
      <c r="E93" s="60">
        <v>198900</v>
      </c>
      <c r="F93" s="61">
        <f t="shared" si="14"/>
        <v>43302.65241025641</v>
      </c>
      <c r="G93" s="62">
        <f t="shared" si="15"/>
        <v>0.0020705865989623738</v>
      </c>
      <c r="H93" s="63">
        <f t="shared" si="16"/>
        <v>15.867589743589743</v>
      </c>
      <c r="I93" s="63">
        <f t="shared" si="17"/>
        <v>16012.652410256409</v>
      </c>
      <c r="J93" s="63">
        <f t="shared" si="18"/>
        <v>16012.652410256409</v>
      </c>
      <c r="K93" s="63">
        <f t="shared" si="19"/>
        <v>0.0020987161088873154</v>
      </c>
      <c r="L93" s="64">
        <f t="shared" si="20"/>
        <v>245864.51929954533</v>
      </c>
      <c r="M93" s="71">
        <f t="shared" si="21"/>
        <v>70696.02865282951</v>
      </c>
      <c r="N93" s="66">
        <f t="shared" si="13"/>
        <v>316560.54795237485</v>
      </c>
      <c r="O93" s="63"/>
      <c r="P93" s="63"/>
      <c r="Q93" s="63"/>
    </row>
    <row r="94" spans="1:17" s="67" customFormat="1" ht="12.75">
      <c r="A94" s="56" t="s">
        <v>490</v>
      </c>
      <c r="B94" s="57" t="s">
        <v>400</v>
      </c>
      <c r="C94" s="58">
        <v>1182</v>
      </c>
      <c r="D94" s="59">
        <v>1605652.87</v>
      </c>
      <c r="E94" s="60">
        <v>97300</v>
      </c>
      <c r="F94" s="61">
        <f t="shared" si="14"/>
        <v>19505.464463926004</v>
      </c>
      <c r="G94" s="62">
        <f t="shared" si="15"/>
        <v>0.0009326854379011662</v>
      </c>
      <c r="H94" s="63">
        <f t="shared" si="16"/>
        <v>16.502084994861256</v>
      </c>
      <c r="I94" s="63">
        <f t="shared" si="17"/>
        <v>7685.464463926005</v>
      </c>
      <c r="J94" s="63">
        <f t="shared" si="18"/>
        <v>7685.464463926005</v>
      </c>
      <c r="K94" s="63">
        <f t="shared" si="19"/>
        <v>0.001007303953240826</v>
      </c>
      <c r="L94" s="64">
        <f t="shared" si="20"/>
        <v>110748.450203518</v>
      </c>
      <c r="M94" s="71">
        <f t="shared" si="21"/>
        <v>33931.406367379925</v>
      </c>
      <c r="N94" s="66">
        <f t="shared" si="13"/>
        <v>144679.85657089791</v>
      </c>
      <c r="O94" s="63"/>
      <c r="P94" s="63"/>
      <c r="Q94" s="63"/>
    </row>
    <row r="95" spans="1:17" s="67" customFormat="1" ht="12.75">
      <c r="A95" s="56" t="s">
        <v>485</v>
      </c>
      <c r="B95" s="57" t="s">
        <v>260</v>
      </c>
      <c r="C95" s="58">
        <v>539</v>
      </c>
      <c r="D95" s="59">
        <v>1147345.3</v>
      </c>
      <c r="E95" s="60">
        <v>103650</v>
      </c>
      <c r="F95" s="61">
        <f t="shared" si="14"/>
        <v>5966.416948383985</v>
      </c>
      <c r="G95" s="62">
        <f t="shared" si="15"/>
        <v>0.0002852939090220665</v>
      </c>
      <c r="H95" s="63">
        <f t="shared" si="16"/>
        <v>11.069419199228172</v>
      </c>
      <c r="I95" s="63">
        <f t="shared" si="17"/>
        <v>576.4169483839845</v>
      </c>
      <c r="J95" s="63">
        <f t="shared" si="18"/>
        <v>576.4169483839845</v>
      </c>
      <c r="K95" s="63">
        <f t="shared" si="19"/>
        <v>7.554872884359107E-05</v>
      </c>
      <c r="L95" s="64">
        <f t="shared" si="20"/>
        <v>33876.22127755944</v>
      </c>
      <c r="M95" s="71">
        <f t="shared" si="21"/>
        <v>2544.8868841260373</v>
      </c>
      <c r="N95" s="66">
        <f t="shared" si="13"/>
        <v>36421.10816168548</v>
      </c>
      <c r="O95" s="63"/>
      <c r="P95" s="63"/>
      <c r="Q95" s="63"/>
    </row>
    <row r="96" spans="1:17" s="67" customFormat="1" ht="12.75">
      <c r="A96" s="56" t="s">
        <v>479</v>
      </c>
      <c r="B96" s="57" t="s">
        <v>100</v>
      </c>
      <c r="C96" s="58">
        <v>1350</v>
      </c>
      <c r="D96" s="59">
        <v>1694518.28</v>
      </c>
      <c r="E96" s="60">
        <v>105600</v>
      </c>
      <c r="F96" s="61">
        <f t="shared" si="14"/>
        <v>21662.875738636365</v>
      </c>
      <c r="G96" s="62">
        <f t="shared" si="15"/>
        <v>0.0010358455591691085</v>
      </c>
      <c r="H96" s="63">
        <f t="shared" si="16"/>
        <v>16.046574621212123</v>
      </c>
      <c r="I96" s="63">
        <f t="shared" si="17"/>
        <v>8162.875738636366</v>
      </c>
      <c r="J96" s="63">
        <f t="shared" si="18"/>
        <v>8162.875738636366</v>
      </c>
      <c r="K96" s="63">
        <f t="shared" si="19"/>
        <v>0.0010698763932793854</v>
      </c>
      <c r="L96" s="64">
        <f t="shared" si="20"/>
        <v>122997.83578301307</v>
      </c>
      <c r="M96" s="71">
        <f t="shared" si="21"/>
        <v>36039.18216188161</v>
      </c>
      <c r="N96" s="66">
        <f t="shared" si="13"/>
        <v>159037.01794489467</v>
      </c>
      <c r="O96" s="63"/>
      <c r="P96" s="63"/>
      <c r="Q96" s="63"/>
    </row>
    <row r="97" spans="1:17" s="67" customFormat="1" ht="12.75">
      <c r="A97" s="56" t="s">
        <v>481</v>
      </c>
      <c r="B97" s="57" t="s">
        <v>158</v>
      </c>
      <c r="C97" s="58">
        <v>4414</v>
      </c>
      <c r="D97" s="59">
        <v>6580132.33</v>
      </c>
      <c r="E97" s="60">
        <v>461450</v>
      </c>
      <c r="F97" s="61">
        <f t="shared" si="14"/>
        <v>62942.25615910716</v>
      </c>
      <c r="G97" s="62">
        <f t="shared" si="15"/>
        <v>0.00300968612446095</v>
      </c>
      <c r="H97" s="63">
        <f t="shared" si="16"/>
        <v>14.259686488243581</v>
      </c>
      <c r="I97" s="63">
        <f t="shared" si="17"/>
        <v>18802.256159107168</v>
      </c>
      <c r="J97" s="63">
        <f t="shared" si="18"/>
        <v>18802.256159107168</v>
      </c>
      <c r="K97" s="63">
        <f t="shared" si="19"/>
        <v>0.002464338628825084</v>
      </c>
      <c r="L97" s="64">
        <f t="shared" si="20"/>
        <v>357374.58776364353</v>
      </c>
      <c r="M97" s="71">
        <f t="shared" si="21"/>
        <v>83012.15851726562</v>
      </c>
      <c r="N97" s="66">
        <f t="shared" si="13"/>
        <v>440386.74628090917</v>
      </c>
      <c r="O97" s="63"/>
      <c r="P97" s="63"/>
      <c r="Q97" s="63"/>
    </row>
    <row r="98" spans="1:17" s="67" customFormat="1" ht="12.75">
      <c r="A98" s="56" t="s">
        <v>485</v>
      </c>
      <c r="B98" s="57" t="s">
        <v>468</v>
      </c>
      <c r="C98" s="58">
        <v>925</v>
      </c>
      <c r="D98" s="59">
        <v>1097597.6</v>
      </c>
      <c r="E98" s="60">
        <v>85050</v>
      </c>
      <c r="F98" s="61">
        <f t="shared" si="14"/>
        <v>11937.422457378014</v>
      </c>
      <c r="G98" s="62">
        <f t="shared" si="15"/>
        <v>0.000570807227516275</v>
      </c>
      <c r="H98" s="63">
        <f t="shared" si="16"/>
        <v>12.905321575543798</v>
      </c>
      <c r="I98" s="63">
        <f t="shared" si="17"/>
        <v>2687.4224573780134</v>
      </c>
      <c r="J98" s="63">
        <f t="shared" si="18"/>
        <v>2687.4224573780134</v>
      </c>
      <c r="K98" s="63">
        <f t="shared" si="19"/>
        <v>0.0003522300152516991</v>
      </c>
      <c r="L98" s="64">
        <f t="shared" si="20"/>
        <v>67778.49556078645</v>
      </c>
      <c r="M98" s="71">
        <f t="shared" si="21"/>
        <v>11864.998388859127</v>
      </c>
      <c r="N98" s="66">
        <f t="shared" si="13"/>
        <v>79643.49394964558</v>
      </c>
      <c r="O98" s="63"/>
      <c r="P98" s="63"/>
      <c r="Q98" s="63"/>
    </row>
    <row r="99" spans="1:17" s="67" customFormat="1" ht="12.75">
      <c r="A99" s="56" t="s">
        <v>481</v>
      </c>
      <c r="B99" s="57" t="s">
        <v>159</v>
      </c>
      <c r="C99" s="58">
        <v>3483</v>
      </c>
      <c r="D99" s="59">
        <v>3586409.81</v>
      </c>
      <c r="E99" s="60">
        <v>235950</v>
      </c>
      <c r="F99" s="61">
        <f t="shared" si="14"/>
        <v>52941.15434723458</v>
      </c>
      <c r="G99" s="62">
        <f t="shared" si="15"/>
        <v>0.0025314672109789465</v>
      </c>
      <c r="H99" s="63">
        <f t="shared" si="16"/>
        <v>15.199872049162959</v>
      </c>
      <c r="I99" s="63">
        <f t="shared" si="17"/>
        <v>18111.154347234587</v>
      </c>
      <c r="J99" s="63">
        <f t="shared" si="18"/>
        <v>18111.154347234587</v>
      </c>
      <c r="K99" s="63">
        <f t="shared" si="19"/>
        <v>0.0023737586007137406</v>
      </c>
      <c r="L99" s="64">
        <f t="shared" si="20"/>
        <v>300590.16573457955</v>
      </c>
      <c r="M99" s="71">
        <f t="shared" si="21"/>
        <v>79960.93675572462</v>
      </c>
      <c r="N99" s="66">
        <f t="shared" si="13"/>
        <v>380551.10249030415</v>
      </c>
      <c r="O99" s="63"/>
      <c r="P99" s="63"/>
      <c r="Q99" s="63"/>
    </row>
    <row r="100" spans="1:17" s="67" customFormat="1" ht="12.75">
      <c r="A100" s="56" t="s">
        <v>490</v>
      </c>
      <c r="B100" s="57" t="s">
        <v>401</v>
      </c>
      <c r="C100" s="58">
        <v>480</v>
      </c>
      <c r="D100" s="59">
        <v>1096483.5</v>
      </c>
      <c r="E100" s="60">
        <v>54800</v>
      </c>
      <c r="F100" s="61">
        <f t="shared" si="14"/>
        <v>9604.23503649635</v>
      </c>
      <c r="G100" s="62">
        <f t="shared" si="15"/>
        <v>0.00045924208455979185</v>
      </c>
      <c r="H100" s="63">
        <f t="shared" si="16"/>
        <v>20.00882299270073</v>
      </c>
      <c r="I100" s="63">
        <f t="shared" si="17"/>
        <v>4804.2350364963495</v>
      </c>
      <c r="J100" s="63">
        <f t="shared" si="18"/>
        <v>4804.2350364963495</v>
      </c>
      <c r="K100" s="63">
        <f t="shared" si="19"/>
        <v>0.0006296724117684307</v>
      </c>
      <c r="L100" s="64">
        <f t="shared" si="20"/>
        <v>54531.08525815692</v>
      </c>
      <c r="M100" s="71">
        <f t="shared" si="21"/>
        <v>21210.748169211944</v>
      </c>
      <c r="N100" s="66">
        <f t="shared" si="13"/>
        <v>75741.83342736887</v>
      </c>
      <c r="O100" s="63"/>
      <c r="P100" s="63"/>
      <c r="Q100" s="63"/>
    </row>
    <row r="101" spans="1:17" s="67" customFormat="1" ht="12.75">
      <c r="A101" s="56" t="s">
        <v>490</v>
      </c>
      <c r="B101" s="57" t="s">
        <v>402</v>
      </c>
      <c r="C101" s="58">
        <v>545</v>
      </c>
      <c r="D101" s="59">
        <v>599841.6</v>
      </c>
      <c r="E101" s="60">
        <v>39100</v>
      </c>
      <c r="F101" s="61">
        <f t="shared" si="14"/>
        <v>8360.96347826087</v>
      </c>
      <c r="G101" s="62">
        <f t="shared" si="15"/>
        <v>0.0003997930373521497</v>
      </c>
      <c r="H101" s="63">
        <f t="shared" si="16"/>
        <v>15.341217391304347</v>
      </c>
      <c r="I101" s="63">
        <f t="shared" si="17"/>
        <v>2910.9634782608696</v>
      </c>
      <c r="J101" s="63">
        <f t="shared" si="18"/>
        <v>2910.9634782608696</v>
      </c>
      <c r="K101" s="63">
        <f t="shared" si="19"/>
        <v>0.0003815286679360893</v>
      </c>
      <c r="L101" s="64">
        <f t="shared" si="20"/>
        <v>47472.01734868257</v>
      </c>
      <c r="M101" s="71">
        <f t="shared" si="21"/>
        <v>12851.934345034306</v>
      </c>
      <c r="N101" s="66">
        <f t="shared" si="13"/>
        <v>60323.95169371688</v>
      </c>
      <c r="O101" s="63"/>
      <c r="P101" s="63"/>
      <c r="Q101" s="63"/>
    </row>
    <row r="102" spans="1:17" s="67" customFormat="1" ht="12.75">
      <c r="A102" s="56" t="s">
        <v>490</v>
      </c>
      <c r="B102" s="57" t="s">
        <v>403</v>
      </c>
      <c r="C102" s="58">
        <v>140</v>
      </c>
      <c r="D102" s="59">
        <v>401352.39</v>
      </c>
      <c r="E102" s="60">
        <v>25700</v>
      </c>
      <c r="F102" s="61">
        <f t="shared" si="14"/>
        <v>2186.3554319066147</v>
      </c>
      <c r="G102" s="62">
        <f t="shared" si="15"/>
        <v>0.00010454413311647815</v>
      </c>
      <c r="H102" s="63">
        <f t="shared" si="16"/>
        <v>15.616824513618678</v>
      </c>
      <c r="I102" s="63">
        <f t="shared" si="17"/>
        <v>786.3554319066149</v>
      </c>
      <c r="J102" s="63">
        <f t="shared" si="18"/>
        <v>786.3554319066149</v>
      </c>
      <c r="K102" s="63">
        <f t="shared" si="19"/>
        <v>0.0001030645498303818</v>
      </c>
      <c r="L102" s="64">
        <f t="shared" si="20"/>
        <v>12413.72519611176</v>
      </c>
      <c r="M102" s="71">
        <f t="shared" si="21"/>
        <v>3471.767494919848</v>
      </c>
      <c r="N102" s="66">
        <f t="shared" si="13"/>
        <v>15885.492691031608</v>
      </c>
      <c r="O102" s="63"/>
      <c r="P102" s="63"/>
      <c r="Q102" s="63"/>
    </row>
    <row r="103" spans="1:17" s="67" customFormat="1" ht="12.75">
      <c r="A103" s="56" t="s">
        <v>479</v>
      </c>
      <c r="B103" s="57" t="s">
        <v>101</v>
      </c>
      <c r="C103" s="58">
        <v>165</v>
      </c>
      <c r="D103" s="59">
        <v>575887.42</v>
      </c>
      <c r="E103" s="60">
        <v>44550</v>
      </c>
      <c r="F103" s="61">
        <f t="shared" si="14"/>
        <v>2132.9163703703707</v>
      </c>
      <c r="G103" s="62">
        <f aca="true" t="shared" si="22" ref="G103:G131">F103/$F$495</f>
        <v>0.00010198885766522508</v>
      </c>
      <c r="H103" s="63">
        <f t="shared" si="16"/>
        <v>12.926765881032548</v>
      </c>
      <c r="I103" s="63">
        <f t="shared" si="17"/>
        <v>482.9163703703704</v>
      </c>
      <c r="J103" s="63">
        <f t="shared" si="18"/>
        <v>482.9163703703704</v>
      </c>
      <c r="K103" s="63">
        <f aca="true" t="shared" si="23" ref="K103:K131">J103/$J$495</f>
        <v>6.329397152794752E-05</v>
      </c>
      <c r="L103" s="64">
        <f aca="true" t="shared" si="24" ref="L103:L131">$B$502*G103</f>
        <v>12110.308004667027</v>
      </c>
      <c r="M103" s="71">
        <f aca="true" t="shared" si="25" ref="M103:M131">$G$502*K103</f>
        <v>2132.0808496883774</v>
      </c>
      <c r="N103" s="66">
        <f t="shared" si="13"/>
        <v>14242.388854355406</v>
      </c>
      <c r="O103" s="63"/>
      <c r="P103" s="63"/>
      <c r="Q103" s="63"/>
    </row>
    <row r="104" spans="1:17" s="67" customFormat="1" ht="12.75">
      <c r="A104" s="56" t="s">
        <v>485</v>
      </c>
      <c r="B104" s="57" t="s">
        <v>261</v>
      </c>
      <c r="C104" s="58">
        <v>2160</v>
      </c>
      <c r="D104" s="59">
        <v>1895022.84</v>
      </c>
      <c r="E104" s="60">
        <v>122100</v>
      </c>
      <c r="F104" s="61">
        <f t="shared" si="14"/>
        <v>33523.74557248157</v>
      </c>
      <c r="G104" s="62">
        <f t="shared" si="22"/>
        <v>0.001602992298757284</v>
      </c>
      <c r="H104" s="63">
        <f t="shared" si="16"/>
        <v>15.520252579852581</v>
      </c>
      <c r="I104" s="63">
        <f t="shared" si="17"/>
        <v>11923.745572481575</v>
      </c>
      <c r="J104" s="63">
        <f t="shared" si="18"/>
        <v>11923.745572481575</v>
      </c>
      <c r="K104" s="63">
        <f t="shared" si="23"/>
        <v>0.0015627989835845172</v>
      </c>
      <c r="L104" s="64">
        <f t="shared" si="24"/>
        <v>190341.67958603436</v>
      </c>
      <c r="M104" s="71">
        <f t="shared" si="25"/>
        <v>52643.46199766839</v>
      </c>
      <c r="N104" s="66">
        <f t="shared" si="13"/>
        <v>242985.14158370276</v>
      </c>
      <c r="O104" s="63"/>
      <c r="P104" s="63"/>
      <c r="Q104" s="63"/>
    </row>
    <row r="105" spans="1:17" s="67" customFormat="1" ht="12.75">
      <c r="A105" s="56" t="s">
        <v>485</v>
      </c>
      <c r="B105" s="57" t="s">
        <v>262</v>
      </c>
      <c r="C105" s="58">
        <v>2852</v>
      </c>
      <c r="D105" s="59">
        <v>1957614.82</v>
      </c>
      <c r="E105" s="60">
        <v>161650</v>
      </c>
      <c r="F105" s="61">
        <f t="shared" si="14"/>
        <v>34538.30786662543</v>
      </c>
      <c r="G105" s="62">
        <f t="shared" si="22"/>
        <v>0.001651505241340201</v>
      </c>
      <c r="H105" s="63">
        <f t="shared" si="16"/>
        <v>12.110206124342715</v>
      </c>
      <c r="I105" s="63">
        <f t="shared" si="17"/>
        <v>6018.307866625424</v>
      </c>
      <c r="J105" s="63">
        <f t="shared" si="18"/>
        <v>6018.307866625424</v>
      </c>
      <c r="K105" s="63">
        <f t="shared" si="23"/>
        <v>0.0007887962184103749</v>
      </c>
      <c r="L105" s="64">
        <f t="shared" si="24"/>
        <v>196102.17823599788</v>
      </c>
      <c r="M105" s="71">
        <f t="shared" si="25"/>
        <v>26570.89247175429</v>
      </c>
      <c r="N105" s="66">
        <f t="shared" si="13"/>
        <v>222673.07070775217</v>
      </c>
      <c r="O105" s="63"/>
      <c r="P105" s="63"/>
      <c r="Q105" s="63"/>
    </row>
    <row r="106" spans="1:17" s="67" customFormat="1" ht="12.75">
      <c r="A106" s="56" t="s">
        <v>491</v>
      </c>
      <c r="B106" s="57" t="s">
        <v>438</v>
      </c>
      <c r="C106" s="58">
        <v>1409</v>
      </c>
      <c r="D106" s="59">
        <v>1995457.25</v>
      </c>
      <c r="E106" s="60">
        <v>156300</v>
      </c>
      <c r="F106" s="61">
        <f t="shared" si="14"/>
        <v>17988.478984325015</v>
      </c>
      <c r="G106" s="62">
        <f t="shared" si="22"/>
        <v>0.0008601483153451736</v>
      </c>
      <c r="H106" s="63">
        <f t="shared" si="16"/>
        <v>12.766841010876519</v>
      </c>
      <c r="I106" s="63">
        <f t="shared" si="17"/>
        <v>3898.4789843250146</v>
      </c>
      <c r="J106" s="63">
        <f t="shared" si="18"/>
        <v>3898.4789843250146</v>
      </c>
      <c r="K106" s="63">
        <f t="shared" si="23"/>
        <v>0.0005109584867601927</v>
      </c>
      <c r="L106" s="64">
        <f t="shared" si="24"/>
        <v>102135.28484374094</v>
      </c>
      <c r="M106" s="71">
        <f t="shared" si="25"/>
        <v>17211.825681157196</v>
      </c>
      <c r="N106" s="66">
        <f t="shared" si="13"/>
        <v>119347.11052489813</v>
      </c>
      <c r="O106" s="63"/>
      <c r="P106" s="63"/>
      <c r="Q106" s="63"/>
    </row>
    <row r="107" spans="1:17" s="67" customFormat="1" ht="12.75">
      <c r="A107" s="56" t="s">
        <v>488</v>
      </c>
      <c r="B107" s="57" t="s">
        <v>343</v>
      </c>
      <c r="C107" s="58">
        <v>1315</v>
      </c>
      <c r="D107" s="59">
        <v>1254162.85</v>
      </c>
      <c r="E107" s="60">
        <v>106900</v>
      </c>
      <c r="F107" s="61">
        <f t="shared" si="14"/>
        <v>15427.728229653885</v>
      </c>
      <c r="G107" s="62">
        <f t="shared" si="22"/>
        <v>0.0007377018622810429</v>
      </c>
      <c r="H107" s="63">
        <f t="shared" si="16"/>
        <v>11.732112722170253</v>
      </c>
      <c r="I107" s="63">
        <f t="shared" si="17"/>
        <v>2277.728229653883</v>
      </c>
      <c r="J107" s="63">
        <f t="shared" si="18"/>
        <v>2277.728229653883</v>
      </c>
      <c r="K107" s="63">
        <f t="shared" si="23"/>
        <v>0.00029853298533977506</v>
      </c>
      <c r="L107" s="64">
        <f t="shared" si="24"/>
        <v>87595.81166370907</v>
      </c>
      <c r="M107" s="71">
        <f t="shared" si="25"/>
        <v>10056.194068374898</v>
      </c>
      <c r="N107" s="66">
        <f t="shared" si="13"/>
        <v>97652.00573208397</v>
      </c>
      <c r="O107" s="63"/>
      <c r="P107" s="63"/>
      <c r="Q107" s="63"/>
    </row>
    <row r="108" spans="1:17" s="67" customFormat="1" ht="12.75">
      <c r="A108" s="56" t="s">
        <v>480</v>
      </c>
      <c r="B108" s="57" t="s">
        <v>124</v>
      </c>
      <c r="C108" s="58">
        <v>141</v>
      </c>
      <c r="D108" s="59">
        <v>1867632.9</v>
      </c>
      <c r="E108" s="60">
        <v>190400</v>
      </c>
      <c r="F108" s="61">
        <f t="shared" si="14"/>
        <v>1383.068481617647</v>
      </c>
      <c r="G108" s="62">
        <f t="shared" si="22"/>
        <v>6.613366396942568E-05</v>
      </c>
      <c r="H108" s="63">
        <f t="shared" si="16"/>
        <v>9.808996323529412</v>
      </c>
      <c r="I108" s="63">
        <f t="shared" si="17"/>
        <v>-26.93151838235294</v>
      </c>
      <c r="J108" s="63">
        <f t="shared" si="18"/>
        <v>0</v>
      </c>
      <c r="K108" s="63">
        <f t="shared" si="23"/>
        <v>0</v>
      </c>
      <c r="L108" s="64">
        <f t="shared" si="24"/>
        <v>7852.809203685943</v>
      </c>
      <c r="M108" s="71">
        <f t="shared" si="25"/>
        <v>0</v>
      </c>
      <c r="N108" s="66">
        <f t="shared" si="13"/>
        <v>7852.809203685943</v>
      </c>
      <c r="O108" s="63"/>
      <c r="P108" s="63"/>
      <c r="Q108" s="63"/>
    </row>
    <row r="109" spans="1:17" s="67" customFormat="1" ht="12.75">
      <c r="A109" s="56" t="s">
        <v>490</v>
      </c>
      <c r="B109" s="57" t="s">
        <v>404</v>
      </c>
      <c r="C109" s="58">
        <v>101</v>
      </c>
      <c r="D109" s="59">
        <v>159610.67</v>
      </c>
      <c r="E109" s="60">
        <v>18400</v>
      </c>
      <c r="F109" s="61">
        <f t="shared" si="14"/>
        <v>876.1237864130436</v>
      </c>
      <c r="G109" s="62">
        <f t="shared" si="22"/>
        <v>4.1893280670016105E-05</v>
      </c>
      <c r="H109" s="63">
        <f t="shared" si="16"/>
        <v>8.67449293478261</v>
      </c>
      <c r="I109" s="63">
        <f t="shared" si="17"/>
        <v>-133.87621358695645</v>
      </c>
      <c r="J109" s="63">
        <f t="shared" si="18"/>
        <v>0</v>
      </c>
      <c r="K109" s="63">
        <f t="shared" si="23"/>
        <v>0</v>
      </c>
      <c r="L109" s="64">
        <f t="shared" si="24"/>
        <v>4974.4701907063845</v>
      </c>
      <c r="M109" s="71">
        <f t="shared" si="25"/>
        <v>0</v>
      </c>
      <c r="N109" s="66">
        <f t="shared" si="13"/>
        <v>4974.4701907063845</v>
      </c>
      <c r="O109" s="63"/>
      <c r="P109" s="63"/>
      <c r="Q109" s="63"/>
    </row>
    <row r="110" spans="1:17" s="67" customFormat="1" ht="12.75">
      <c r="A110" s="56" t="s">
        <v>477</v>
      </c>
      <c r="B110" s="57" t="s">
        <v>23</v>
      </c>
      <c r="C110" s="58">
        <v>259</v>
      </c>
      <c r="D110" s="59">
        <v>290039.82</v>
      </c>
      <c r="E110" s="60">
        <v>17250</v>
      </c>
      <c r="F110" s="61">
        <f t="shared" si="14"/>
        <v>4354.800775652174</v>
      </c>
      <c r="G110" s="62">
        <f t="shared" si="22"/>
        <v>0.00020823186630204276</v>
      </c>
      <c r="H110" s="63">
        <f t="shared" si="16"/>
        <v>16.813902608695653</v>
      </c>
      <c r="I110" s="63">
        <f t="shared" si="17"/>
        <v>1764.800775652174</v>
      </c>
      <c r="J110" s="63">
        <f t="shared" si="18"/>
        <v>1764.800775652174</v>
      </c>
      <c r="K110" s="63">
        <f t="shared" si="23"/>
        <v>0.00023130557773587103</v>
      </c>
      <c r="L110" s="64">
        <f t="shared" si="24"/>
        <v>24725.760196098552</v>
      </c>
      <c r="M110" s="71">
        <f t="shared" si="25"/>
        <v>7791.613969096578</v>
      </c>
      <c r="N110" s="66">
        <f t="shared" si="13"/>
        <v>32517.37416519513</v>
      </c>
      <c r="O110" s="63"/>
      <c r="P110" s="63"/>
      <c r="Q110" s="63"/>
    </row>
    <row r="111" spans="1:17" s="67" customFormat="1" ht="12.75">
      <c r="A111" s="56" t="s">
        <v>478</v>
      </c>
      <c r="B111" s="57" t="s">
        <v>77</v>
      </c>
      <c r="C111" s="58">
        <v>8098</v>
      </c>
      <c r="D111" s="59">
        <v>25371647.01</v>
      </c>
      <c r="E111" s="60">
        <v>1503000</v>
      </c>
      <c r="F111" s="61">
        <f t="shared" si="14"/>
        <v>136699.66566</v>
      </c>
      <c r="G111" s="62">
        <f t="shared" si="22"/>
        <v>0.006536516357395046</v>
      </c>
      <c r="H111" s="63">
        <f t="shared" si="16"/>
        <v>16.880670000000002</v>
      </c>
      <c r="I111" s="63">
        <f t="shared" si="17"/>
        <v>55719.66566000001</v>
      </c>
      <c r="J111" s="63">
        <f t="shared" si="18"/>
        <v>55719.66566000001</v>
      </c>
      <c r="K111" s="63">
        <f t="shared" si="23"/>
        <v>0.007302959991035292</v>
      </c>
      <c r="L111" s="64">
        <f t="shared" si="24"/>
        <v>776155.632857813</v>
      </c>
      <c r="M111" s="71">
        <f t="shared" si="25"/>
        <v>246002.9093932205</v>
      </c>
      <c r="N111" s="66">
        <f t="shared" si="13"/>
        <v>1022158.5422510335</v>
      </c>
      <c r="O111" s="63"/>
      <c r="P111" s="63"/>
      <c r="Q111" s="63"/>
    </row>
    <row r="112" spans="1:17" s="67" customFormat="1" ht="12.75">
      <c r="A112" s="56" t="s">
        <v>482</v>
      </c>
      <c r="B112" s="57" t="s">
        <v>184</v>
      </c>
      <c r="C112" s="58">
        <v>1536</v>
      </c>
      <c r="D112" s="59">
        <v>4246563.56</v>
      </c>
      <c r="E112" s="60">
        <v>317900</v>
      </c>
      <c r="F112" s="61">
        <f t="shared" si="14"/>
        <v>20518.155483359547</v>
      </c>
      <c r="G112" s="62">
        <f t="shared" si="22"/>
        <v>0.0009811089024470007</v>
      </c>
      <c r="H112" s="63">
        <f t="shared" si="16"/>
        <v>13.358174142812203</v>
      </c>
      <c r="I112" s="63">
        <f t="shared" si="17"/>
        <v>5158.155483359544</v>
      </c>
      <c r="J112" s="63">
        <f t="shared" si="18"/>
        <v>5158.155483359544</v>
      </c>
      <c r="K112" s="63">
        <f t="shared" si="23"/>
        <v>0.000676059389020283</v>
      </c>
      <c r="L112" s="64">
        <f t="shared" si="24"/>
        <v>116498.32409884139</v>
      </c>
      <c r="M112" s="71">
        <f t="shared" si="25"/>
        <v>22773.31066112217</v>
      </c>
      <c r="N112" s="66">
        <f t="shared" si="13"/>
        <v>139271.63475996355</v>
      </c>
      <c r="O112" s="63"/>
      <c r="P112" s="63"/>
      <c r="Q112" s="63"/>
    </row>
    <row r="113" spans="1:17" s="67" customFormat="1" ht="12.75">
      <c r="A113" s="56" t="s">
        <v>490</v>
      </c>
      <c r="B113" s="57" t="s">
        <v>405</v>
      </c>
      <c r="C113" s="58">
        <v>500</v>
      </c>
      <c r="D113" s="59">
        <v>1121601.54</v>
      </c>
      <c r="E113" s="60">
        <v>64100</v>
      </c>
      <c r="F113" s="61">
        <f t="shared" si="14"/>
        <v>8748.841965678626</v>
      </c>
      <c r="G113" s="62">
        <f t="shared" si="22"/>
        <v>0.0004183400766989306</v>
      </c>
      <c r="H113" s="63">
        <f t="shared" si="16"/>
        <v>17.497683931357255</v>
      </c>
      <c r="I113" s="63">
        <f t="shared" si="17"/>
        <v>3748.8419656786273</v>
      </c>
      <c r="J113" s="63">
        <f t="shared" si="18"/>
        <v>3748.8419656786273</v>
      </c>
      <c r="K113" s="63">
        <f t="shared" si="23"/>
        <v>0.0004913461443778719</v>
      </c>
      <c r="L113" s="64">
        <f t="shared" si="24"/>
        <v>49674.32026888461</v>
      </c>
      <c r="M113" s="71">
        <f t="shared" si="25"/>
        <v>16551.176671442034</v>
      </c>
      <c r="N113" s="66">
        <f t="shared" si="13"/>
        <v>66225.49694032664</v>
      </c>
      <c r="O113" s="63"/>
      <c r="P113" s="63"/>
      <c r="Q113" s="63"/>
    </row>
    <row r="114" spans="1:17" s="67" customFormat="1" ht="12.75">
      <c r="A114" s="56" t="s">
        <v>477</v>
      </c>
      <c r="B114" s="57" t="s">
        <v>24</v>
      </c>
      <c r="C114" s="58">
        <v>100</v>
      </c>
      <c r="D114" s="59">
        <v>147650.02</v>
      </c>
      <c r="E114" s="60">
        <v>12300</v>
      </c>
      <c r="F114" s="61">
        <f t="shared" si="14"/>
        <v>1200.4066666666665</v>
      </c>
      <c r="G114" s="62">
        <f t="shared" si="22"/>
        <v>5.739939285373617E-05</v>
      </c>
      <c r="H114" s="63">
        <f t="shared" si="16"/>
        <v>12.004066666666667</v>
      </c>
      <c r="I114" s="63">
        <f t="shared" si="17"/>
        <v>200.40666666666667</v>
      </c>
      <c r="J114" s="63">
        <f t="shared" si="18"/>
        <v>200.40666666666667</v>
      </c>
      <c r="K114" s="63">
        <f t="shared" si="23"/>
        <v>2.6266522802452374E-05</v>
      </c>
      <c r="L114" s="64">
        <f t="shared" si="24"/>
        <v>6815.688915953449</v>
      </c>
      <c r="M114" s="71">
        <f t="shared" si="25"/>
        <v>884.7975392140451</v>
      </c>
      <c r="N114" s="66">
        <f t="shared" si="13"/>
        <v>7700.486455167495</v>
      </c>
      <c r="O114" s="63"/>
      <c r="P114" s="63"/>
      <c r="Q114" s="63"/>
    </row>
    <row r="115" spans="1:17" s="67" customFormat="1" ht="12.75">
      <c r="A115" s="56" t="s">
        <v>479</v>
      </c>
      <c r="B115" s="57" t="s">
        <v>102</v>
      </c>
      <c r="C115" s="58">
        <v>308</v>
      </c>
      <c r="D115" s="59">
        <v>1091262.83</v>
      </c>
      <c r="E115" s="60">
        <v>138550</v>
      </c>
      <c r="F115" s="61">
        <f t="shared" si="14"/>
        <v>2425.9036567304224</v>
      </c>
      <c r="G115" s="62">
        <f t="shared" si="22"/>
        <v>0.00011599852023868412</v>
      </c>
      <c r="H115" s="63">
        <f t="shared" si="16"/>
        <v>7.8763105738000725</v>
      </c>
      <c r="I115" s="63">
        <f t="shared" si="17"/>
        <v>-654.0963432695777</v>
      </c>
      <c r="J115" s="63">
        <f t="shared" si="18"/>
        <v>0</v>
      </c>
      <c r="K115" s="63">
        <f t="shared" si="23"/>
        <v>0</v>
      </c>
      <c r="L115" s="64">
        <f t="shared" si="24"/>
        <v>13773.836086949826</v>
      </c>
      <c r="M115" s="71">
        <f t="shared" si="25"/>
        <v>0</v>
      </c>
      <c r="N115" s="66">
        <f t="shared" si="13"/>
        <v>13773.836086949826</v>
      </c>
      <c r="O115" s="63"/>
      <c r="P115" s="63"/>
      <c r="Q115" s="63"/>
    </row>
    <row r="116" spans="1:17" s="67" customFormat="1" ht="12.75">
      <c r="A116" s="56" t="s">
        <v>483</v>
      </c>
      <c r="B116" s="57" t="s">
        <v>203</v>
      </c>
      <c r="C116" s="58">
        <v>2081</v>
      </c>
      <c r="D116" s="59">
        <v>5483082.01</v>
      </c>
      <c r="E116" s="60">
        <v>371350</v>
      </c>
      <c r="F116" s="61">
        <f t="shared" si="14"/>
        <v>30726.521240904804</v>
      </c>
      <c r="G116" s="62">
        <f t="shared" si="22"/>
        <v>0.001469238477850865</v>
      </c>
      <c r="H116" s="63">
        <f t="shared" si="16"/>
        <v>14.765267295004712</v>
      </c>
      <c r="I116" s="63">
        <f t="shared" si="17"/>
        <v>9916.521240904805</v>
      </c>
      <c r="J116" s="63">
        <f t="shared" si="18"/>
        <v>9916.521240904805</v>
      </c>
      <c r="K116" s="63">
        <f t="shared" si="23"/>
        <v>0.001299719892694335</v>
      </c>
      <c r="L116" s="64">
        <f t="shared" si="24"/>
        <v>174459.55280219743</v>
      </c>
      <c r="M116" s="71">
        <f t="shared" si="25"/>
        <v>43781.545481768975</v>
      </c>
      <c r="N116" s="66">
        <f t="shared" si="13"/>
        <v>218241.09828396642</v>
      </c>
      <c r="O116" s="63"/>
      <c r="P116" s="63"/>
      <c r="Q116" s="63"/>
    </row>
    <row r="117" spans="1:17" s="67" customFormat="1" ht="12.75">
      <c r="A117" s="56" t="s">
        <v>490</v>
      </c>
      <c r="B117" s="57" t="s">
        <v>519</v>
      </c>
      <c r="C117" s="58">
        <v>549</v>
      </c>
      <c r="D117" s="59">
        <v>1240101.21</v>
      </c>
      <c r="E117" s="60">
        <v>57100</v>
      </c>
      <c r="F117" s="61">
        <f t="shared" si="14"/>
        <v>11923.214786164623</v>
      </c>
      <c r="G117" s="62">
        <f t="shared" si="22"/>
        <v>0.0005701278646602034</v>
      </c>
      <c r="H117" s="63">
        <f t="shared" si="16"/>
        <v>21.718059719789842</v>
      </c>
      <c r="I117" s="63">
        <f t="shared" si="17"/>
        <v>6433.214786164624</v>
      </c>
      <c r="J117" s="63">
        <f t="shared" si="18"/>
        <v>6433.214786164624</v>
      </c>
      <c r="K117" s="63">
        <f t="shared" si="23"/>
        <v>0.000843176455576329</v>
      </c>
      <c r="L117" s="64">
        <f t="shared" si="24"/>
        <v>67697.82700912011</v>
      </c>
      <c r="M117" s="71">
        <f t="shared" si="25"/>
        <v>28402.710881377207</v>
      </c>
      <c r="N117" s="66">
        <f t="shared" si="13"/>
        <v>96100.53789049732</v>
      </c>
      <c r="O117" s="63"/>
      <c r="P117" s="63"/>
      <c r="Q117" s="63"/>
    </row>
    <row r="118" spans="1:17" s="67" customFormat="1" ht="12.75">
      <c r="A118" s="56" t="s">
        <v>491</v>
      </c>
      <c r="B118" s="57" t="s">
        <v>439</v>
      </c>
      <c r="C118" s="58">
        <v>2049</v>
      </c>
      <c r="D118" s="59">
        <v>3514149.94</v>
      </c>
      <c r="E118" s="60">
        <v>270350</v>
      </c>
      <c r="F118" s="61">
        <f t="shared" si="14"/>
        <v>26633.96791958572</v>
      </c>
      <c r="G118" s="62">
        <f t="shared" si="22"/>
        <v>0.0012735463991675937</v>
      </c>
      <c r="H118" s="63">
        <f t="shared" si="16"/>
        <v>12.998520214536711</v>
      </c>
      <c r="I118" s="63">
        <f t="shared" si="17"/>
        <v>6143.967919585721</v>
      </c>
      <c r="J118" s="63">
        <f t="shared" si="18"/>
        <v>6143.967919585721</v>
      </c>
      <c r="K118" s="63">
        <f t="shared" si="23"/>
        <v>0.0008052659931006995</v>
      </c>
      <c r="L118" s="64">
        <f t="shared" si="24"/>
        <v>151222.78555937725</v>
      </c>
      <c r="M118" s="71">
        <f t="shared" si="25"/>
        <v>27125.682926014513</v>
      </c>
      <c r="N118" s="66">
        <f t="shared" si="13"/>
        <v>178348.46848539176</v>
      </c>
      <c r="O118" s="63"/>
      <c r="P118" s="63"/>
      <c r="Q118" s="63"/>
    </row>
    <row r="119" spans="1:17" s="67" customFormat="1" ht="12.75">
      <c r="A119" s="56" t="s">
        <v>490</v>
      </c>
      <c r="B119" s="57" t="s">
        <v>406</v>
      </c>
      <c r="C119" s="58">
        <v>56</v>
      </c>
      <c r="D119" s="59">
        <v>350232.75</v>
      </c>
      <c r="E119" s="60">
        <v>37150</v>
      </c>
      <c r="F119" s="61">
        <f t="shared" si="14"/>
        <v>527.9416958277254</v>
      </c>
      <c r="G119" s="62">
        <f t="shared" si="22"/>
        <v>2.5244388959310985E-05</v>
      </c>
      <c r="H119" s="63">
        <f t="shared" si="16"/>
        <v>9.427530282637955</v>
      </c>
      <c r="I119" s="63">
        <f t="shared" si="17"/>
        <v>-32.05830417227453</v>
      </c>
      <c r="J119" s="63">
        <f t="shared" si="18"/>
        <v>0</v>
      </c>
      <c r="K119" s="63">
        <f t="shared" si="23"/>
        <v>0</v>
      </c>
      <c r="L119" s="64">
        <f t="shared" si="24"/>
        <v>2997.5561319686353</v>
      </c>
      <c r="M119" s="71">
        <f t="shared" si="25"/>
        <v>0</v>
      </c>
      <c r="N119" s="66">
        <f t="shared" si="13"/>
        <v>2997.5561319686353</v>
      </c>
      <c r="O119" s="63"/>
      <c r="P119" s="63"/>
      <c r="Q119" s="63"/>
    </row>
    <row r="120" spans="1:17" s="67" customFormat="1" ht="12.75">
      <c r="A120" s="56" t="s">
        <v>480</v>
      </c>
      <c r="B120" s="57" t="s">
        <v>125</v>
      </c>
      <c r="C120" s="58">
        <v>1736</v>
      </c>
      <c r="D120" s="59">
        <v>3978375.11</v>
      </c>
      <c r="E120" s="60">
        <v>291000</v>
      </c>
      <c r="F120" s="61">
        <f t="shared" si="14"/>
        <v>23733.536738694158</v>
      </c>
      <c r="G120" s="62">
        <f t="shared" si="22"/>
        <v>0.0011348575752713412</v>
      </c>
      <c r="H120" s="63">
        <f t="shared" si="16"/>
        <v>13.671392130584191</v>
      </c>
      <c r="I120" s="63">
        <f t="shared" si="17"/>
        <v>6373.536738694156</v>
      </c>
      <c r="J120" s="63">
        <f t="shared" si="18"/>
        <v>6373.536738694156</v>
      </c>
      <c r="K120" s="63">
        <f t="shared" si="23"/>
        <v>0.0008353546858679584</v>
      </c>
      <c r="L120" s="64">
        <f t="shared" si="24"/>
        <v>134754.66921178802</v>
      </c>
      <c r="M120" s="71">
        <f t="shared" si="25"/>
        <v>28139.23167469595</v>
      </c>
      <c r="N120" s="66">
        <f t="shared" si="13"/>
        <v>162893.90088648396</v>
      </c>
      <c r="O120" s="63"/>
      <c r="P120" s="63"/>
      <c r="Q120" s="63"/>
    </row>
    <row r="121" spans="1:17" s="67" customFormat="1" ht="12.75">
      <c r="A121" s="56" t="s">
        <v>480</v>
      </c>
      <c r="B121" s="57" t="s">
        <v>126</v>
      </c>
      <c r="C121" s="58">
        <v>1901</v>
      </c>
      <c r="D121" s="59">
        <v>4750095.74</v>
      </c>
      <c r="E121" s="60">
        <v>554350</v>
      </c>
      <c r="F121" s="61">
        <f t="shared" si="14"/>
        <v>16289.225221863444</v>
      </c>
      <c r="G121" s="62">
        <f t="shared" si="22"/>
        <v>0.0007788957390490398</v>
      </c>
      <c r="H121" s="63">
        <f t="shared" si="16"/>
        <v>8.568766555425274</v>
      </c>
      <c r="I121" s="63">
        <f t="shared" si="17"/>
        <v>-2720.7747781365542</v>
      </c>
      <c r="J121" s="63">
        <f t="shared" si="18"/>
        <v>0</v>
      </c>
      <c r="K121" s="63">
        <f t="shared" si="23"/>
        <v>0</v>
      </c>
      <c r="L121" s="64">
        <f t="shared" si="24"/>
        <v>92487.23359927251</v>
      </c>
      <c r="M121" s="71">
        <f t="shared" si="25"/>
        <v>0</v>
      </c>
      <c r="N121" s="66">
        <f t="shared" si="13"/>
        <v>92487.23359927251</v>
      </c>
      <c r="O121" s="63"/>
      <c r="P121" s="63"/>
      <c r="Q121" s="63"/>
    </row>
    <row r="122" spans="1:17" s="67" customFormat="1" ht="12.75">
      <c r="A122" s="56" t="s">
        <v>484</v>
      </c>
      <c r="B122" s="57" t="s">
        <v>221</v>
      </c>
      <c r="C122" s="58">
        <v>1176</v>
      </c>
      <c r="D122" s="59">
        <v>3552416.31</v>
      </c>
      <c r="E122" s="60">
        <v>324900</v>
      </c>
      <c r="F122" s="61">
        <f t="shared" si="14"/>
        <v>12858.238167313018</v>
      </c>
      <c r="G122" s="62">
        <f t="shared" si="22"/>
        <v>0.0006148375250380465</v>
      </c>
      <c r="H122" s="63">
        <f t="shared" si="16"/>
        <v>10.933875992613112</v>
      </c>
      <c r="I122" s="63">
        <f t="shared" si="17"/>
        <v>1098.2381673130199</v>
      </c>
      <c r="J122" s="63">
        <f t="shared" si="18"/>
        <v>1098.2381673130199</v>
      </c>
      <c r="K122" s="63">
        <f t="shared" si="23"/>
        <v>0.00014394180764570842</v>
      </c>
      <c r="L122" s="64">
        <f t="shared" si="24"/>
        <v>73006.71829739222</v>
      </c>
      <c r="M122" s="71">
        <f t="shared" si="25"/>
        <v>4848.733049014517</v>
      </c>
      <c r="N122" s="66">
        <f t="shared" si="13"/>
        <v>77855.45134640673</v>
      </c>
      <c r="O122" s="63"/>
      <c r="P122" s="63"/>
      <c r="Q122" s="63"/>
    </row>
    <row r="123" spans="1:17" s="67" customFormat="1" ht="12.75">
      <c r="A123" s="56" t="s">
        <v>488</v>
      </c>
      <c r="B123" s="57" t="s">
        <v>344</v>
      </c>
      <c r="C123" s="58">
        <v>36</v>
      </c>
      <c r="D123" s="59">
        <v>78682.31</v>
      </c>
      <c r="E123" s="60">
        <v>10100</v>
      </c>
      <c r="F123" s="61">
        <f t="shared" si="14"/>
        <v>280.45179801980197</v>
      </c>
      <c r="G123" s="62">
        <f t="shared" si="22"/>
        <v>1.341025785517848E-05</v>
      </c>
      <c r="H123" s="63">
        <f t="shared" si="16"/>
        <v>7.790327722772277</v>
      </c>
      <c r="I123" s="63">
        <f t="shared" si="17"/>
        <v>-79.54820198019803</v>
      </c>
      <c r="J123" s="63">
        <f t="shared" si="18"/>
        <v>0</v>
      </c>
      <c r="K123" s="63">
        <f t="shared" si="23"/>
        <v>0</v>
      </c>
      <c r="L123" s="64">
        <f t="shared" si="24"/>
        <v>1592.3538783157762</v>
      </c>
      <c r="M123" s="71">
        <f t="shared" si="25"/>
        <v>0</v>
      </c>
      <c r="N123" s="66">
        <f t="shared" si="13"/>
        <v>1592.3538783157762</v>
      </c>
      <c r="O123" s="63"/>
      <c r="P123" s="63"/>
      <c r="Q123" s="63"/>
    </row>
    <row r="124" spans="1:17" s="67" customFormat="1" ht="12.75">
      <c r="A124" s="56" t="s">
        <v>490</v>
      </c>
      <c r="B124" s="57" t="s">
        <v>407</v>
      </c>
      <c r="C124" s="58">
        <v>325</v>
      </c>
      <c r="D124" s="59">
        <v>324050.89</v>
      </c>
      <c r="E124" s="60">
        <v>18400</v>
      </c>
      <c r="F124" s="61">
        <f t="shared" si="14"/>
        <v>5723.724959239131</v>
      </c>
      <c r="G124" s="62">
        <f t="shared" si="22"/>
        <v>0.00027368919770697316</v>
      </c>
      <c r="H124" s="63">
        <f t="shared" si="16"/>
        <v>17.61146141304348</v>
      </c>
      <c r="I124" s="63">
        <f t="shared" si="17"/>
        <v>2473.7249592391304</v>
      </c>
      <c r="J124" s="63">
        <f t="shared" si="18"/>
        <v>2473.7249592391304</v>
      </c>
      <c r="K124" s="63">
        <f t="shared" si="23"/>
        <v>0.0003242215148307617</v>
      </c>
      <c r="L124" s="64">
        <f t="shared" si="24"/>
        <v>32498.260669427797</v>
      </c>
      <c r="M124" s="71">
        <f t="shared" si="25"/>
        <v>10921.521689034695</v>
      </c>
      <c r="N124" s="66">
        <f t="shared" si="13"/>
        <v>43419.78235846249</v>
      </c>
      <c r="O124" s="63"/>
      <c r="P124" s="63"/>
      <c r="Q124" s="63"/>
    </row>
    <row r="125" spans="1:17" s="67" customFormat="1" ht="12.75">
      <c r="A125" s="56" t="s">
        <v>488</v>
      </c>
      <c r="B125" s="57" t="s">
        <v>345</v>
      </c>
      <c r="C125" s="58">
        <v>817</v>
      </c>
      <c r="D125" s="59">
        <v>1101941.01</v>
      </c>
      <c r="E125" s="60">
        <v>77850</v>
      </c>
      <c r="F125" s="61">
        <f t="shared" si="14"/>
        <v>11564.36487052023</v>
      </c>
      <c r="G125" s="62">
        <f t="shared" si="22"/>
        <v>0.0005529688735819555</v>
      </c>
      <c r="H125" s="63">
        <f t="shared" si="16"/>
        <v>14.15466936416185</v>
      </c>
      <c r="I125" s="63">
        <f t="shared" si="17"/>
        <v>3394.364870520231</v>
      </c>
      <c r="J125" s="63">
        <f t="shared" si="18"/>
        <v>3394.364870520231</v>
      </c>
      <c r="K125" s="63">
        <f t="shared" si="23"/>
        <v>0.000444886209397706</v>
      </c>
      <c r="L125" s="64">
        <f t="shared" si="24"/>
        <v>65660.34299602317</v>
      </c>
      <c r="M125" s="71">
        <f t="shared" si="25"/>
        <v>14986.156571459203</v>
      </c>
      <c r="N125" s="66">
        <f t="shared" si="13"/>
        <v>80646.49956748237</v>
      </c>
      <c r="O125" s="63"/>
      <c r="P125" s="63"/>
      <c r="Q125" s="63"/>
    </row>
    <row r="126" spans="1:17" s="67" customFormat="1" ht="12.75">
      <c r="A126" s="56" t="s">
        <v>485</v>
      </c>
      <c r="B126" s="57" t="s">
        <v>263</v>
      </c>
      <c r="C126" s="58">
        <v>3726</v>
      </c>
      <c r="D126" s="59">
        <v>4355381.66</v>
      </c>
      <c r="E126" s="60">
        <v>236950</v>
      </c>
      <c r="F126" s="61">
        <f t="shared" si="14"/>
        <v>68487.66433914327</v>
      </c>
      <c r="G126" s="62">
        <f t="shared" si="22"/>
        <v>0.0032748488159878896</v>
      </c>
      <c r="H126" s="63">
        <f t="shared" si="16"/>
        <v>18.38101565731167</v>
      </c>
      <c r="I126" s="63">
        <f t="shared" si="17"/>
        <v>31227.664339143288</v>
      </c>
      <c r="J126" s="63">
        <f t="shared" si="18"/>
        <v>31227.664339143288</v>
      </c>
      <c r="K126" s="63">
        <f t="shared" si="23"/>
        <v>0.00409288858037708</v>
      </c>
      <c r="L126" s="64">
        <f t="shared" si="24"/>
        <v>388860.3984614985</v>
      </c>
      <c r="M126" s="71">
        <f t="shared" si="25"/>
        <v>137870.46619877667</v>
      </c>
      <c r="N126" s="66">
        <f t="shared" si="13"/>
        <v>526730.8646602752</v>
      </c>
      <c r="O126" s="63"/>
      <c r="P126" s="63"/>
      <c r="Q126" s="63"/>
    </row>
    <row r="127" spans="1:17" s="67" customFormat="1" ht="12.75">
      <c r="A127" s="56" t="s">
        <v>484</v>
      </c>
      <c r="B127" s="57" t="s">
        <v>222</v>
      </c>
      <c r="C127" s="58">
        <v>2469</v>
      </c>
      <c r="D127" s="59">
        <v>3772640.51</v>
      </c>
      <c r="E127" s="60">
        <v>155050</v>
      </c>
      <c r="F127" s="61">
        <f t="shared" si="14"/>
        <v>60075.13330661076</v>
      </c>
      <c r="G127" s="62">
        <f t="shared" si="22"/>
        <v>0.00287258999234153</v>
      </c>
      <c r="H127" s="63">
        <f t="shared" si="16"/>
        <v>24.331767236375363</v>
      </c>
      <c r="I127" s="63">
        <f t="shared" si="17"/>
        <v>35385.13330661077</v>
      </c>
      <c r="J127" s="63">
        <f t="shared" si="18"/>
        <v>35385.13330661077</v>
      </c>
      <c r="K127" s="63">
        <f t="shared" si="23"/>
        <v>0.004637791877511936</v>
      </c>
      <c r="L127" s="64">
        <f t="shared" si="24"/>
        <v>341095.58999641193</v>
      </c>
      <c r="M127" s="71">
        <f t="shared" si="25"/>
        <v>156225.73537698423</v>
      </c>
      <c r="N127" s="66">
        <f t="shared" si="13"/>
        <v>497321.32537339616</v>
      </c>
      <c r="O127" s="63"/>
      <c r="P127" s="63"/>
      <c r="Q127" s="63"/>
    </row>
    <row r="128" spans="1:17" s="67" customFormat="1" ht="12.75">
      <c r="A128" s="56" t="s">
        <v>485</v>
      </c>
      <c r="B128" s="57" t="s">
        <v>264</v>
      </c>
      <c r="C128" s="58">
        <v>1160</v>
      </c>
      <c r="D128" s="59">
        <v>1348414.45</v>
      </c>
      <c r="E128" s="60">
        <v>103950</v>
      </c>
      <c r="F128" s="61">
        <f t="shared" si="14"/>
        <v>15047.241577681578</v>
      </c>
      <c r="G128" s="62">
        <f t="shared" si="22"/>
        <v>0.0007195082755419701</v>
      </c>
      <c r="H128" s="63">
        <f t="shared" si="16"/>
        <v>12.97175998075998</v>
      </c>
      <c r="I128" s="63">
        <f t="shared" si="17"/>
        <v>3447.2415776815774</v>
      </c>
      <c r="J128" s="63">
        <f t="shared" si="18"/>
        <v>3447.2415776815774</v>
      </c>
      <c r="K128" s="63">
        <f t="shared" si="23"/>
        <v>0.0004518165538691413</v>
      </c>
      <c r="L128" s="64">
        <f t="shared" si="24"/>
        <v>85435.47822960961</v>
      </c>
      <c r="M128" s="71">
        <f t="shared" si="25"/>
        <v>15219.607789206957</v>
      </c>
      <c r="N128" s="66">
        <f t="shared" si="13"/>
        <v>100655.08601881657</v>
      </c>
      <c r="O128" s="63"/>
      <c r="P128" s="63"/>
      <c r="Q128" s="63"/>
    </row>
    <row r="129" spans="1:17" s="67" customFormat="1" ht="12.75">
      <c r="A129" s="56" t="s">
        <v>486</v>
      </c>
      <c r="B129" s="57" t="s">
        <v>312</v>
      </c>
      <c r="C129" s="58">
        <v>3968</v>
      </c>
      <c r="D129" s="59">
        <v>6382098.1899999995</v>
      </c>
      <c r="E129" s="60">
        <v>327300</v>
      </c>
      <c r="F129" s="61">
        <f t="shared" si="14"/>
        <v>77372.9471980446</v>
      </c>
      <c r="G129" s="62">
        <f t="shared" si="22"/>
        <v>0.003699713035420175</v>
      </c>
      <c r="H129" s="63">
        <f t="shared" si="16"/>
        <v>19.499230644668497</v>
      </c>
      <c r="I129" s="63">
        <f t="shared" si="17"/>
        <v>37692.947198044596</v>
      </c>
      <c r="J129" s="63">
        <f t="shared" si="18"/>
        <v>37692.947198044596</v>
      </c>
      <c r="K129" s="63">
        <f t="shared" si="23"/>
        <v>0.004940268073595714</v>
      </c>
      <c r="L129" s="64">
        <f t="shared" si="24"/>
        <v>439309.405100797</v>
      </c>
      <c r="M129" s="71">
        <f t="shared" si="25"/>
        <v>166414.75795825885</v>
      </c>
      <c r="N129" s="66">
        <f t="shared" si="13"/>
        <v>605724.1630590558</v>
      </c>
      <c r="O129" s="63"/>
      <c r="P129" s="63"/>
      <c r="Q129" s="63"/>
    </row>
    <row r="130" spans="1:17" s="67" customFormat="1" ht="12.75">
      <c r="A130" s="56" t="s">
        <v>483</v>
      </c>
      <c r="B130" s="57" t="s">
        <v>204</v>
      </c>
      <c r="C130" s="58">
        <v>1705</v>
      </c>
      <c r="D130" s="59">
        <v>2349032.95</v>
      </c>
      <c r="E130" s="60">
        <v>162050</v>
      </c>
      <c r="F130" s="61">
        <f t="shared" si="14"/>
        <v>24715.218634680656</v>
      </c>
      <c r="G130" s="62">
        <f t="shared" si="22"/>
        <v>0.0011817982882562155</v>
      </c>
      <c r="H130" s="63">
        <f t="shared" si="16"/>
        <v>14.495729404504784</v>
      </c>
      <c r="I130" s="63">
        <f t="shared" si="17"/>
        <v>7665.2186346806575</v>
      </c>
      <c r="J130" s="63">
        <f t="shared" si="18"/>
        <v>7665.2186346806575</v>
      </c>
      <c r="K130" s="63">
        <f t="shared" si="23"/>
        <v>0.0010046504110988773</v>
      </c>
      <c r="L130" s="64">
        <f t="shared" si="24"/>
        <v>140328.47899080793</v>
      </c>
      <c r="M130" s="71">
        <f t="shared" si="25"/>
        <v>33842.02081851779</v>
      </c>
      <c r="N130" s="66">
        <f t="shared" si="13"/>
        <v>174170.49980932573</v>
      </c>
      <c r="O130" s="63"/>
      <c r="P130" s="63"/>
      <c r="Q130" s="63"/>
    </row>
    <row r="131" spans="1:17" s="67" customFormat="1" ht="12.75">
      <c r="A131" s="56" t="s">
        <v>485</v>
      </c>
      <c r="B131" s="57" t="s">
        <v>265</v>
      </c>
      <c r="C131" s="58">
        <v>43</v>
      </c>
      <c r="D131" s="59">
        <v>90293</v>
      </c>
      <c r="E131" s="60">
        <v>4800</v>
      </c>
      <c r="F131" s="61">
        <f t="shared" si="14"/>
        <v>808.8747916666666</v>
      </c>
      <c r="G131" s="62">
        <f t="shared" si="22"/>
        <v>3.8677660850788625E-05</v>
      </c>
      <c r="H131" s="63">
        <f t="shared" si="16"/>
        <v>18.811041666666668</v>
      </c>
      <c r="I131" s="63">
        <f t="shared" si="17"/>
        <v>378.87479166666674</v>
      </c>
      <c r="J131" s="63">
        <f t="shared" si="18"/>
        <v>378.87479166666674</v>
      </c>
      <c r="K131" s="63">
        <f t="shared" si="23"/>
        <v>4.9657646225609065E-05</v>
      </c>
      <c r="L131" s="64">
        <f t="shared" si="24"/>
        <v>4592.6427310383615</v>
      </c>
      <c r="M131" s="71">
        <f t="shared" si="25"/>
        <v>1672.7361864387449</v>
      </c>
      <c r="N131" s="66">
        <f aca="true" t="shared" si="26" ref="N131:N194">L131+M131</f>
        <v>6265.378917477106</v>
      </c>
      <c r="O131" s="63"/>
      <c r="P131" s="63"/>
      <c r="Q131" s="63"/>
    </row>
    <row r="132" spans="1:17" s="67" customFormat="1" ht="12.75">
      <c r="A132" s="56" t="s">
        <v>476</v>
      </c>
      <c r="B132" s="57" t="s">
        <v>1</v>
      </c>
      <c r="C132" s="58">
        <v>4066</v>
      </c>
      <c r="D132" s="59">
        <v>7235279.24</v>
      </c>
      <c r="E132" s="60">
        <v>465800</v>
      </c>
      <c r="F132" s="61">
        <f t="shared" si="14"/>
        <v>63157.246435895235</v>
      </c>
      <c r="G132" s="62">
        <f aca="true" t="shared" si="27" ref="G132:G195">F132/$F$495</f>
        <v>0.003019966233443816</v>
      </c>
      <c r="H132" s="63">
        <f t="shared" si="16"/>
        <v>15.53301683125805</v>
      </c>
      <c r="I132" s="63">
        <f t="shared" si="17"/>
        <v>22497.246435895235</v>
      </c>
      <c r="J132" s="63">
        <f t="shared" si="18"/>
        <v>22497.246435895235</v>
      </c>
      <c r="K132" s="63">
        <f aca="true" t="shared" si="28" ref="K132:K195">J132/$J$495</f>
        <v>0.0029486266416661085</v>
      </c>
      <c r="L132" s="64">
        <f aca="true" t="shared" si="29" ref="L132:L195">$B$502*G132</f>
        <v>358595.26312911045</v>
      </c>
      <c r="M132" s="71">
        <f aca="true" t="shared" si="30" ref="M132:M195">$G$502*K132</f>
        <v>99325.57941638028</v>
      </c>
      <c r="N132" s="66">
        <f t="shared" si="26"/>
        <v>457920.8425454907</v>
      </c>
      <c r="O132" s="63"/>
      <c r="P132" s="63"/>
      <c r="Q132" s="63"/>
    </row>
    <row r="133" spans="1:17" s="67" customFormat="1" ht="12.75">
      <c r="A133" s="56" t="s">
        <v>477</v>
      </c>
      <c r="B133" s="57" t="s">
        <v>25</v>
      </c>
      <c r="C133" s="58">
        <v>209</v>
      </c>
      <c r="D133" s="59">
        <v>240034.03</v>
      </c>
      <c r="E133" s="60">
        <v>18250</v>
      </c>
      <c r="F133" s="61">
        <f aca="true" t="shared" si="31" ref="F133:F196">(C133*D133)/E133</f>
        <v>2748.8828641095893</v>
      </c>
      <c r="G133" s="62">
        <f t="shared" si="27"/>
        <v>0.00013144229518823882</v>
      </c>
      <c r="H133" s="63">
        <f aca="true" t="shared" si="32" ref="H133:H196">D133/E133</f>
        <v>13.152549589041096</v>
      </c>
      <c r="I133" s="63">
        <f aca="true" t="shared" si="33" ref="I133:I196">(H133-10)*C133</f>
        <v>658.8828641095889</v>
      </c>
      <c r="J133" s="63">
        <f aca="true" t="shared" si="34" ref="J133:J196">IF(I133&gt;0,I133,0)</f>
        <v>658.8828641095889</v>
      </c>
      <c r="K133" s="63">
        <f t="shared" si="28"/>
        <v>8.635721586580443E-05</v>
      </c>
      <c r="L133" s="64">
        <f t="shared" si="29"/>
        <v>15607.652796690652</v>
      </c>
      <c r="M133" s="71">
        <f t="shared" si="30"/>
        <v>2908.9747686094925</v>
      </c>
      <c r="N133" s="66">
        <f t="shared" si="26"/>
        <v>18516.627565300143</v>
      </c>
      <c r="O133" s="63"/>
      <c r="P133" s="63"/>
      <c r="Q133" s="63"/>
    </row>
    <row r="134" spans="1:17" s="67" customFormat="1" ht="12.75">
      <c r="A134" s="56" t="s">
        <v>477</v>
      </c>
      <c r="B134" s="57" t="s">
        <v>26</v>
      </c>
      <c r="C134" s="58">
        <v>761</v>
      </c>
      <c r="D134" s="59">
        <v>1364415.53</v>
      </c>
      <c r="E134" s="60">
        <v>90550</v>
      </c>
      <c r="F134" s="61">
        <f t="shared" si="31"/>
        <v>11466.816326118167</v>
      </c>
      <c r="G134" s="62">
        <f t="shared" si="27"/>
        <v>0.0005483044316241378</v>
      </c>
      <c r="H134" s="63">
        <f t="shared" si="32"/>
        <v>15.068089784649365</v>
      </c>
      <c r="I134" s="63">
        <f t="shared" si="33"/>
        <v>3856.8163261181667</v>
      </c>
      <c r="J134" s="63">
        <f t="shared" si="34"/>
        <v>3856.8163261181667</v>
      </c>
      <c r="K134" s="63">
        <f t="shared" si="28"/>
        <v>0.0005054979240952733</v>
      </c>
      <c r="L134" s="64">
        <f t="shared" si="29"/>
        <v>65106.48024991336</v>
      </c>
      <c r="M134" s="71">
        <f t="shared" si="30"/>
        <v>17027.8846073812</v>
      </c>
      <c r="N134" s="66">
        <f t="shared" si="26"/>
        <v>82134.36485729455</v>
      </c>
      <c r="O134" s="63"/>
      <c r="P134" s="63"/>
      <c r="Q134" s="63"/>
    </row>
    <row r="135" spans="1:17" s="67" customFormat="1" ht="12.75">
      <c r="A135" s="56" t="s">
        <v>490</v>
      </c>
      <c r="B135" s="57" t="s">
        <v>493</v>
      </c>
      <c r="C135" s="58">
        <v>1313</v>
      </c>
      <c r="D135" s="59">
        <v>1897887.4</v>
      </c>
      <c r="E135" s="60">
        <v>99800</v>
      </c>
      <c r="F135" s="61">
        <f t="shared" si="31"/>
        <v>24969.199961923845</v>
      </c>
      <c r="G135" s="62">
        <f t="shared" si="27"/>
        <v>0.00119394281759345</v>
      </c>
      <c r="H135" s="63">
        <f t="shared" si="32"/>
        <v>19.01690781563126</v>
      </c>
      <c r="I135" s="63">
        <f t="shared" si="33"/>
        <v>11839.199961923845</v>
      </c>
      <c r="J135" s="63">
        <f t="shared" si="34"/>
        <v>11839.199961923845</v>
      </c>
      <c r="K135" s="63">
        <f t="shared" si="28"/>
        <v>0.0015517179190446056</v>
      </c>
      <c r="L135" s="64">
        <f t="shared" si="29"/>
        <v>141770.53839035908</v>
      </c>
      <c r="M135" s="71">
        <f t="shared" si="30"/>
        <v>52270.192238647585</v>
      </c>
      <c r="N135" s="66">
        <f t="shared" si="26"/>
        <v>194040.73062900666</v>
      </c>
      <c r="O135" s="63"/>
      <c r="P135" s="63"/>
      <c r="Q135" s="63"/>
    </row>
    <row r="136" spans="1:17" s="67" customFormat="1" ht="12.75">
      <c r="A136" s="56" t="s">
        <v>485</v>
      </c>
      <c r="B136" s="57" t="s">
        <v>510</v>
      </c>
      <c r="C136" s="58">
        <v>1641</v>
      </c>
      <c r="D136" s="59">
        <v>2431023.9200000004</v>
      </c>
      <c r="E136" s="60">
        <v>68250</v>
      </c>
      <c r="F136" s="61">
        <f t="shared" si="31"/>
        <v>58451.432274285726</v>
      </c>
      <c r="G136" s="62">
        <f t="shared" si="27"/>
        <v>0.0027949500924480705</v>
      </c>
      <c r="H136" s="63">
        <f t="shared" si="32"/>
        <v>35.619398095238104</v>
      </c>
      <c r="I136" s="63">
        <f t="shared" si="33"/>
        <v>42041.432274285726</v>
      </c>
      <c r="J136" s="63">
        <f t="shared" si="34"/>
        <v>42041.432274285726</v>
      </c>
      <c r="K136" s="63">
        <f t="shared" si="28"/>
        <v>0.005510207109611871</v>
      </c>
      <c r="L136" s="64">
        <f t="shared" si="29"/>
        <v>331876.5132983708</v>
      </c>
      <c r="M136" s="71">
        <f t="shared" si="30"/>
        <v>185613.36526390645</v>
      </c>
      <c r="N136" s="66">
        <f t="shared" si="26"/>
        <v>517489.8785622773</v>
      </c>
      <c r="O136" s="63"/>
      <c r="P136" s="63"/>
      <c r="Q136" s="63"/>
    </row>
    <row r="137" spans="1:17" s="67" customFormat="1" ht="12.75">
      <c r="A137" s="56" t="s">
        <v>480</v>
      </c>
      <c r="B137" s="57" t="s">
        <v>127</v>
      </c>
      <c r="C137" s="58">
        <v>433</v>
      </c>
      <c r="D137" s="59">
        <v>1335293.1</v>
      </c>
      <c r="E137" s="60">
        <v>76000</v>
      </c>
      <c r="F137" s="61">
        <f t="shared" si="31"/>
        <v>7607.6567407894745</v>
      </c>
      <c r="G137" s="62">
        <f t="shared" si="27"/>
        <v>0.00036377245319165385</v>
      </c>
      <c r="H137" s="63">
        <f t="shared" si="32"/>
        <v>17.56964605263158</v>
      </c>
      <c r="I137" s="63">
        <f t="shared" si="33"/>
        <v>3277.656740789474</v>
      </c>
      <c r="J137" s="63">
        <f t="shared" si="34"/>
        <v>3277.656740789474</v>
      </c>
      <c r="K137" s="63">
        <f t="shared" si="28"/>
        <v>0.00042958972848819953</v>
      </c>
      <c r="L137" s="64">
        <f t="shared" si="29"/>
        <v>43194.87983898015</v>
      </c>
      <c r="M137" s="71">
        <f t="shared" si="30"/>
        <v>14470.888952324542</v>
      </c>
      <c r="N137" s="66">
        <f t="shared" si="26"/>
        <v>57665.7687913047</v>
      </c>
      <c r="O137" s="63"/>
      <c r="P137" s="63"/>
      <c r="Q137" s="63"/>
    </row>
    <row r="138" spans="1:17" s="67" customFormat="1" ht="12.75">
      <c r="A138" s="56" t="s">
        <v>477</v>
      </c>
      <c r="B138" s="57" t="s">
        <v>27</v>
      </c>
      <c r="C138" s="58">
        <v>1246</v>
      </c>
      <c r="D138" s="59">
        <v>3370187.42</v>
      </c>
      <c r="E138" s="60">
        <v>273650</v>
      </c>
      <c r="F138" s="61">
        <f t="shared" si="31"/>
        <v>15345.344510579205</v>
      </c>
      <c r="G138" s="62">
        <f t="shared" si="27"/>
        <v>0.0007337625510565806</v>
      </c>
      <c r="H138" s="63">
        <f t="shared" si="32"/>
        <v>12.315685803033071</v>
      </c>
      <c r="I138" s="63">
        <f t="shared" si="33"/>
        <v>2885.344510579207</v>
      </c>
      <c r="J138" s="63">
        <f t="shared" si="34"/>
        <v>2885.344510579207</v>
      </c>
      <c r="K138" s="63">
        <f t="shared" si="28"/>
        <v>0.0003781708894251332</v>
      </c>
      <c r="L138" s="64">
        <f t="shared" si="29"/>
        <v>87128.05201479649</v>
      </c>
      <c r="M138" s="71">
        <f t="shared" si="30"/>
        <v>12738.826333514698</v>
      </c>
      <c r="N138" s="66">
        <f t="shared" si="26"/>
        <v>99866.87834831118</v>
      </c>
      <c r="O138" s="63"/>
      <c r="P138" s="63"/>
      <c r="Q138" s="63"/>
    </row>
    <row r="139" spans="1:17" s="67" customFormat="1" ht="12.75">
      <c r="A139" s="56" t="s">
        <v>490</v>
      </c>
      <c r="B139" s="57" t="s">
        <v>408</v>
      </c>
      <c r="C139" s="58">
        <v>1244</v>
      </c>
      <c r="D139" s="59">
        <v>3178417.68</v>
      </c>
      <c r="E139" s="60">
        <v>146650</v>
      </c>
      <c r="F139" s="61">
        <f t="shared" si="31"/>
        <v>26961.82471135356</v>
      </c>
      <c r="G139" s="62">
        <f t="shared" si="27"/>
        <v>0.0012892234037303095</v>
      </c>
      <c r="H139" s="63">
        <f t="shared" si="32"/>
        <v>21.673492533242413</v>
      </c>
      <c r="I139" s="63">
        <f t="shared" si="33"/>
        <v>14521.824711353562</v>
      </c>
      <c r="J139" s="63">
        <f t="shared" si="34"/>
        <v>14521.824711353562</v>
      </c>
      <c r="K139" s="63">
        <f t="shared" si="28"/>
        <v>0.0019033191173646153</v>
      </c>
      <c r="L139" s="64">
        <f t="shared" si="29"/>
        <v>153084.29629879788</v>
      </c>
      <c r="M139" s="71">
        <f t="shared" si="30"/>
        <v>64114.00869650049</v>
      </c>
      <c r="N139" s="66">
        <f t="shared" si="26"/>
        <v>217198.3049952984</v>
      </c>
      <c r="O139" s="63"/>
      <c r="P139" s="63"/>
      <c r="Q139" s="63"/>
    </row>
    <row r="140" spans="1:17" s="67" customFormat="1" ht="12.75">
      <c r="A140" s="56" t="s">
        <v>485</v>
      </c>
      <c r="B140" s="57" t="s">
        <v>266</v>
      </c>
      <c r="C140" s="58">
        <v>2212</v>
      </c>
      <c r="D140" s="59">
        <v>2868839.26</v>
      </c>
      <c r="E140" s="60">
        <v>186600</v>
      </c>
      <c r="F140" s="61">
        <f t="shared" si="31"/>
        <v>34007.890906323686</v>
      </c>
      <c r="G140" s="62">
        <f t="shared" si="27"/>
        <v>0.0016261424935930674</v>
      </c>
      <c r="H140" s="63">
        <f t="shared" si="32"/>
        <v>15.374272561629152</v>
      </c>
      <c r="I140" s="63">
        <f t="shared" si="33"/>
        <v>11887.890906323682</v>
      </c>
      <c r="J140" s="63">
        <f t="shared" si="34"/>
        <v>11887.890906323682</v>
      </c>
      <c r="K140" s="63">
        <f t="shared" si="28"/>
        <v>0.0015580996518613013</v>
      </c>
      <c r="L140" s="64">
        <f t="shared" si="29"/>
        <v>193090.56800627382</v>
      </c>
      <c r="M140" s="71">
        <f t="shared" si="30"/>
        <v>52485.163269819124</v>
      </c>
      <c r="N140" s="66">
        <f t="shared" si="26"/>
        <v>245575.73127609293</v>
      </c>
      <c r="O140" s="63"/>
      <c r="P140" s="63"/>
      <c r="Q140" s="63"/>
    </row>
    <row r="141" spans="1:17" s="67" customFormat="1" ht="12.75">
      <c r="A141" s="56" t="s">
        <v>483</v>
      </c>
      <c r="B141" s="57" t="s">
        <v>205</v>
      </c>
      <c r="C141" s="58">
        <v>1288</v>
      </c>
      <c r="D141" s="59">
        <v>3748564.94</v>
      </c>
      <c r="E141" s="60">
        <v>246700</v>
      </c>
      <c r="F141" s="61">
        <f t="shared" si="31"/>
        <v>19570.9430187272</v>
      </c>
      <c r="G141" s="62">
        <f t="shared" si="27"/>
        <v>0.0009358164012612459</v>
      </c>
      <c r="H141" s="63">
        <f t="shared" si="32"/>
        <v>15.194831536278882</v>
      </c>
      <c r="I141" s="63">
        <f t="shared" si="33"/>
        <v>6690.943018727199</v>
      </c>
      <c r="J141" s="63">
        <f t="shared" si="34"/>
        <v>6690.943018727199</v>
      </c>
      <c r="K141" s="63">
        <f t="shared" si="28"/>
        <v>0.0008769558932070165</v>
      </c>
      <c r="L141" s="64">
        <f t="shared" si="29"/>
        <v>111120.22542985062</v>
      </c>
      <c r="M141" s="71">
        <f t="shared" si="30"/>
        <v>29540.583736358836</v>
      </c>
      <c r="N141" s="66">
        <f t="shared" si="26"/>
        <v>140660.80916620945</v>
      </c>
      <c r="O141" s="63"/>
      <c r="P141" s="63"/>
      <c r="Q141" s="63"/>
    </row>
    <row r="142" spans="1:17" s="67" customFormat="1" ht="12.75">
      <c r="A142" s="56" t="s">
        <v>485</v>
      </c>
      <c r="B142" s="57" t="s">
        <v>267</v>
      </c>
      <c r="C142" s="58">
        <v>127</v>
      </c>
      <c r="D142" s="59">
        <v>160412</v>
      </c>
      <c r="E142" s="60">
        <v>9350</v>
      </c>
      <c r="F142" s="61">
        <f t="shared" si="31"/>
        <v>2178.858181818182</v>
      </c>
      <c r="G142" s="62">
        <f t="shared" si="27"/>
        <v>0.00010418563993654303</v>
      </c>
      <c r="H142" s="63">
        <f t="shared" si="32"/>
        <v>17.156363636363636</v>
      </c>
      <c r="I142" s="63">
        <f t="shared" si="33"/>
        <v>908.8581818181818</v>
      </c>
      <c r="J142" s="63">
        <f t="shared" si="34"/>
        <v>908.8581818181818</v>
      </c>
      <c r="K142" s="63">
        <f t="shared" si="28"/>
        <v>0.00011912050908281167</v>
      </c>
      <c r="L142" s="64">
        <f t="shared" si="29"/>
        <v>12371.157184997865</v>
      </c>
      <c r="M142" s="71">
        <f t="shared" si="30"/>
        <v>4012.6184230428717</v>
      </c>
      <c r="N142" s="66">
        <f t="shared" si="26"/>
        <v>16383.775608040736</v>
      </c>
      <c r="O142" s="63"/>
      <c r="P142" s="63"/>
      <c r="Q142" s="63"/>
    </row>
    <row r="143" spans="1:17" s="67" customFormat="1" ht="12.75">
      <c r="A143" s="56" t="s">
        <v>491</v>
      </c>
      <c r="B143" s="57" t="s">
        <v>440</v>
      </c>
      <c r="C143" s="58">
        <v>6675</v>
      </c>
      <c r="D143" s="59">
        <v>13681901.34</v>
      </c>
      <c r="E143" s="60">
        <v>1069200</v>
      </c>
      <c r="F143" s="61">
        <f t="shared" si="31"/>
        <v>85415.91044191919</v>
      </c>
      <c r="G143" s="62">
        <f t="shared" si="27"/>
        <v>0.004084300375496581</v>
      </c>
      <c r="H143" s="63">
        <f t="shared" si="32"/>
        <v>12.796391077441077</v>
      </c>
      <c r="I143" s="63">
        <f t="shared" si="33"/>
        <v>18665.91044191919</v>
      </c>
      <c r="J143" s="63">
        <f t="shared" si="34"/>
        <v>18665.91044191919</v>
      </c>
      <c r="K143" s="63">
        <f t="shared" si="28"/>
        <v>0.0024464683256605114</v>
      </c>
      <c r="L143" s="64">
        <f t="shared" si="29"/>
        <v>484975.87543532014</v>
      </c>
      <c r="M143" s="71">
        <f t="shared" si="30"/>
        <v>82410.19074315482</v>
      </c>
      <c r="N143" s="66">
        <f t="shared" si="26"/>
        <v>567386.0661784749</v>
      </c>
      <c r="O143" s="63"/>
      <c r="P143" s="63"/>
      <c r="Q143" s="63"/>
    </row>
    <row r="144" spans="1:17" s="67" customFormat="1" ht="12.75">
      <c r="A144" s="56" t="s">
        <v>480</v>
      </c>
      <c r="B144" s="57" t="s">
        <v>128</v>
      </c>
      <c r="C144" s="58">
        <v>7917</v>
      </c>
      <c r="D144" s="59">
        <v>19735901.14</v>
      </c>
      <c r="E144" s="60">
        <v>1129050</v>
      </c>
      <c r="F144" s="61">
        <f t="shared" si="31"/>
        <v>138389.91127530226</v>
      </c>
      <c r="G144" s="62">
        <f t="shared" si="27"/>
        <v>0.006617338194515833</v>
      </c>
      <c r="H144" s="63">
        <f t="shared" si="32"/>
        <v>17.48009489393738</v>
      </c>
      <c r="I144" s="63">
        <f t="shared" si="33"/>
        <v>59219.91127530224</v>
      </c>
      <c r="J144" s="63">
        <f t="shared" si="34"/>
        <v>59219.91127530224</v>
      </c>
      <c r="K144" s="63">
        <f t="shared" si="28"/>
        <v>0.007761723578084225</v>
      </c>
      <c r="L144" s="64">
        <f t="shared" si="29"/>
        <v>785752.5374946761</v>
      </c>
      <c r="M144" s="71">
        <f t="shared" si="30"/>
        <v>261456.53056549103</v>
      </c>
      <c r="N144" s="66">
        <f t="shared" si="26"/>
        <v>1047209.0680601671</v>
      </c>
      <c r="O144" s="63"/>
      <c r="P144" s="63"/>
      <c r="Q144" s="63"/>
    </row>
    <row r="145" spans="1:17" s="67" customFormat="1" ht="12.75">
      <c r="A145" s="56" t="s">
        <v>488</v>
      </c>
      <c r="B145" s="57" t="s">
        <v>346</v>
      </c>
      <c r="C145" s="58">
        <v>930</v>
      </c>
      <c r="D145" s="59">
        <v>3088731.67</v>
      </c>
      <c r="E145" s="60">
        <v>221400</v>
      </c>
      <c r="F145" s="61">
        <f t="shared" si="31"/>
        <v>12974.347123306232</v>
      </c>
      <c r="G145" s="62">
        <f t="shared" si="27"/>
        <v>0.000620389463196969</v>
      </c>
      <c r="H145" s="63">
        <f t="shared" si="32"/>
        <v>13.950910885275519</v>
      </c>
      <c r="I145" s="63">
        <f t="shared" si="33"/>
        <v>3674.347123306233</v>
      </c>
      <c r="J145" s="63">
        <f t="shared" si="34"/>
        <v>3674.347123306233</v>
      </c>
      <c r="K145" s="63">
        <f t="shared" si="28"/>
        <v>0.000481582394955832</v>
      </c>
      <c r="L145" s="64">
        <f t="shared" si="29"/>
        <v>73665.9636568031</v>
      </c>
      <c r="M145" s="71">
        <f t="shared" si="30"/>
        <v>16222.281159573335</v>
      </c>
      <c r="N145" s="66">
        <f t="shared" si="26"/>
        <v>89888.24481637643</v>
      </c>
      <c r="O145" s="63"/>
      <c r="P145" s="63"/>
      <c r="Q145" s="63"/>
    </row>
    <row r="146" spans="1:17" s="67" customFormat="1" ht="12.75">
      <c r="A146" s="56" t="s">
        <v>485</v>
      </c>
      <c r="B146" s="57" t="s">
        <v>268</v>
      </c>
      <c r="C146" s="58">
        <v>1590</v>
      </c>
      <c r="D146" s="59">
        <v>2695888.61</v>
      </c>
      <c r="E146" s="60">
        <v>159150</v>
      </c>
      <c r="F146" s="61">
        <f t="shared" si="31"/>
        <v>26933.47715928369</v>
      </c>
      <c r="G146" s="62">
        <f t="shared" si="27"/>
        <v>0.0012878679195240958</v>
      </c>
      <c r="H146" s="63">
        <f t="shared" si="32"/>
        <v>16.939293810870247</v>
      </c>
      <c r="I146" s="63">
        <f t="shared" si="33"/>
        <v>11033.477159283691</v>
      </c>
      <c r="J146" s="63">
        <f t="shared" si="34"/>
        <v>11033.477159283691</v>
      </c>
      <c r="K146" s="63">
        <f t="shared" si="28"/>
        <v>0.0014461149632147758</v>
      </c>
      <c r="L146" s="64">
        <f t="shared" si="29"/>
        <v>152923.34409667994</v>
      </c>
      <c r="M146" s="71">
        <f t="shared" si="30"/>
        <v>48712.91759842611</v>
      </c>
      <c r="N146" s="66">
        <f t="shared" si="26"/>
        <v>201636.26169510605</v>
      </c>
      <c r="O146" s="63"/>
      <c r="P146" s="63"/>
      <c r="Q146" s="63"/>
    </row>
    <row r="147" spans="1:17" s="67" customFormat="1" ht="12.75">
      <c r="A147" s="56" t="s">
        <v>485</v>
      </c>
      <c r="B147" s="57" t="s">
        <v>269</v>
      </c>
      <c r="C147" s="58">
        <v>1237</v>
      </c>
      <c r="D147" s="59">
        <v>1118085.44</v>
      </c>
      <c r="E147" s="60">
        <v>78050</v>
      </c>
      <c r="F147" s="61">
        <f t="shared" si="31"/>
        <v>17720.329138757206</v>
      </c>
      <c r="G147" s="62">
        <f t="shared" si="27"/>
        <v>0.0008473262953107836</v>
      </c>
      <c r="H147" s="63">
        <f t="shared" si="32"/>
        <v>14.325245868033312</v>
      </c>
      <c r="I147" s="63">
        <f t="shared" si="33"/>
        <v>5350.329138757206</v>
      </c>
      <c r="J147" s="63">
        <f t="shared" si="34"/>
        <v>5350.329138757206</v>
      </c>
      <c r="K147" s="63">
        <f t="shared" si="28"/>
        <v>0.0007012468430381135</v>
      </c>
      <c r="L147" s="64">
        <f t="shared" si="29"/>
        <v>100612.7791954458</v>
      </c>
      <c r="M147" s="71">
        <f t="shared" si="30"/>
        <v>23621.759369070776</v>
      </c>
      <c r="N147" s="66">
        <f t="shared" si="26"/>
        <v>124234.53856451657</v>
      </c>
      <c r="O147" s="63"/>
      <c r="P147" s="63"/>
      <c r="Q147" s="63"/>
    </row>
    <row r="148" spans="1:17" s="67" customFormat="1" ht="12.75">
      <c r="A148" s="56" t="s">
        <v>479</v>
      </c>
      <c r="B148" s="57" t="s">
        <v>103</v>
      </c>
      <c r="C148" s="58">
        <v>612</v>
      </c>
      <c r="D148" s="59">
        <v>2038305.45</v>
      </c>
      <c r="E148" s="60">
        <v>179850</v>
      </c>
      <c r="F148" s="61">
        <f t="shared" si="31"/>
        <v>6936.018545454544</v>
      </c>
      <c r="G148" s="62">
        <f t="shared" si="27"/>
        <v>0.0003316569829096905</v>
      </c>
      <c r="H148" s="63">
        <f t="shared" si="32"/>
        <v>11.333363636363636</v>
      </c>
      <c r="I148" s="63">
        <f t="shared" si="33"/>
        <v>816.0185454545451</v>
      </c>
      <c r="J148" s="63">
        <f t="shared" si="34"/>
        <v>816.0185454545451</v>
      </c>
      <c r="K148" s="63">
        <f t="shared" si="28"/>
        <v>0.00010695237882009494</v>
      </c>
      <c r="L148" s="64">
        <f t="shared" si="29"/>
        <v>39381.44133468834</v>
      </c>
      <c r="M148" s="71">
        <f t="shared" si="30"/>
        <v>3602.7304529350613</v>
      </c>
      <c r="N148" s="66">
        <f t="shared" si="26"/>
        <v>42984.171787623396</v>
      </c>
      <c r="O148" s="63"/>
      <c r="P148" s="63"/>
      <c r="Q148" s="63"/>
    </row>
    <row r="149" spans="1:17" s="67" customFormat="1" ht="12.75">
      <c r="A149" s="56" t="s">
        <v>485</v>
      </c>
      <c r="B149" s="57" t="s">
        <v>270</v>
      </c>
      <c r="C149" s="58">
        <v>1096</v>
      </c>
      <c r="D149" s="59">
        <v>829794.98</v>
      </c>
      <c r="E149" s="60">
        <v>71000</v>
      </c>
      <c r="F149" s="61">
        <f t="shared" si="31"/>
        <v>12809.229550422535</v>
      </c>
      <c r="G149" s="62">
        <f t="shared" si="27"/>
        <v>0.0006124940984875038</v>
      </c>
      <c r="H149" s="63">
        <f t="shared" si="32"/>
        <v>11.68725323943662</v>
      </c>
      <c r="I149" s="63">
        <f t="shared" si="33"/>
        <v>1849.2295504225356</v>
      </c>
      <c r="J149" s="63">
        <f t="shared" si="34"/>
        <v>1849.2295504225356</v>
      </c>
      <c r="K149" s="63">
        <f t="shared" si="28"/>
        <v>0.0002423713290632827</v>
      </c>
      <c r="L149" s="64">
        <f t="shared" si="29"/>
        <v>72728.45635816606</v>
      </c>
      <c r="M149" s="71">
        <f t="shared" si="30"/>
        <v>8164.3678968884315</v>
      </c>
      <c r="N149" s="66">
        <f t="shared" si="26"/>
        <v>80892.8242550545</v>
      </c>
      <c r="O149" s="63"/>
      <c r="P149" s="63"/>
      <c r="Q149" s="63"/>
    </row>
    <row r="150" spans="1:17" s="67" customFormat="1" ht="12.75">
      <c r="A150" s="56" t="s">
        <v>488</v>
      </c>
      <c r="B150" s="57" t="s">
        <v>347</v>
      </c>
      <c r="C150" s="58">
        <v>6478</v>
      </c>
      <c r="D150" s="59">
        <v>7866343.31</v>
      </c>
      <c r="E150" s="60">
        <v>412050</v>
      </c>
      <c r="F150" s="61">
        <f t="shared" si="31"/>
        <v>123669.87492338309</v>
      </c>
      <c r="G150" s="62">
        <f t="shared" si="27"/>
        <v>0.00591347576785063</v>
      </c>
      <c r="H150" s="63">
        <f t="shared" si="32"/>
        <v>19.090749447882537</v>
      </c>
      <c r="I150" s="63">
        <f t="shared" si="33"/>
        <v>58889.874923383075</v>
      </c>
      <c r="J150" s="63">
        <f t="shared" si="34"/>
        <v>58889.874923383075</v>
      </c>
      <c r="K150" s="63">
        <f t="shared" si="28"/>
        <v>0.0077184669963172034</v>
      </c>
      <c r="L150" s="64">
        <f t="shared" si="29"/>
        <v>702174.870532196</v>
      </c>
      <c r="M150" s="71">
        <f t="shared" si="30"/>
        <v>259999.41660373364</v>
      </c>
      <c r="N150" s="66">
        <f t="shared" si="26"/>
        <v>962174.2871359297</v>
      </c>
      <c r="O150" s="63"/>
      <c r="P150" s="63"/>
      <c r="Q150" s="63"/>
    </row>
    <row r="151" spans="1:17" s="67" customFormat="1" ht="12.75">
      <c r="A151" s="56" t="s">
        <v>478</v>
      </c>
      <c r="B151" s="57" t="s">
        <v>78</v>
      </c>
      <c r="C151" s="58">
        <v>11964</v>
      </c>
      <c r="D151" s="59">
        <v>38664428.506</v>
      </c>
      <c r="E151" s="60">
        <v>2887550</v>
      </c>
      <c r="F151" s="61">
        <f t="shared" si="31"/>
        <v>160198.51522771345</v>
      </c>
      <c r="G151" s="62">
        <f t="shared" si="27"/>
        <v>0.0076601519847224785</v>
      </c>
      <c r="H151" s="63">
        <f t="shared" si="32"/>
        <v>13.390046408200723</v>
      </c>
      <c r="I151" s="63">
        <f t="shared" si="33"/>
        <v>40558.51522771345</v>
      </c>
      <c r="J151" s="63">
        <f t="shared" si="34"/>
        <v>40558.51522771345</v>
      </c>
      <c r="K151" s="63">
        <f t="shared" si="28"/>
        <v>0.005315846936540769</v>
      </c>
      <c r="L151" s="64">
        <f t="shared" si="29"/>
        <v>909577.7913510365</v>
      </c>
      <c r="M151" s="71">
        <f t="shared" si="30"/>
        <v>179066.27092074233</v>
      </c>
      <c r="N151" s="66">
        <f t="shared" si="26"/>
        <v>1088644.062271779</v>
      </c>
      <c r="O151" s="63"/>
      <c r="P151" s="63"/>
      <c r="Q151" s="63"/>
    </row>
    <row r="152" spans="1:17" s="67" customFormat="1" ht="12.75">
      <c r="A152" s="56" t="s">
        <v>481</v>
      </c>
      <c r="B152" s="57" t="s">
        <v>160</v>
      </c>
      <c r="C152" s="58">
        <v>2941</v>
      </c>
      <c r="D152" s="59">
        <v>3463506.3</v>
      </c>
      <c r="E152" s="60">
        <v>255950</v>
      </c>
      <c r="F152" s="61">
        <f t="shared" si="31"/>
        <v>39797.50743621801</v>
      </c>
      <c r="G152" s="62">
        <f t="shared" si="27"/>
        <v>0.0019029824036834442</v>
      </c>
      <c r="H152" s="63">
        <f t="shared" si="32"/>
        <v>13.531964446180893</v>
      </c>
      <c r="I152" s="63">
        <f t="shared" si="33"/>
        <v>10387.507436218008</v>
      </c>
      <c r="J152" s="63">
        <f t="shared" si="34"/>
        <v>10387.507436218008</v>
      </c>
      <c r="K152" s="63">
        <f t="shared" si="28"/>
        <v>0.0013614502225511322</v>
      </c>
      <c r="L152" s="64">
        <f t="shared" si="29"/>
        <v>225962.948930312</v>
      </c>
      <c r="M152" s="71">
        <f t="shared" si="30"/>
        <v>45860.95448321723</v>
      </c>
      <c r="N152" s="66">
        <f t="shared" si="26"/>
        <v>271823.9034135292</v>
      </c>
      <c r="O152" s="63"/>
      <c r="P152" s="63"/>
      <c r="Q152" s="63"/>
    </row>
    <row r="153" spans="1:17" s="67" customFormat="1" ht="12.75">
      <c r="A153" s="56" t="s">
        <v>479</v>
      </c>
      <c r="B153" s="57" t="s">
        <v>104</v>
      </c>
      <c r="C153" s="58">
        <v>7572</v>
      </c>
      <c r="D153" s="59">
        <v>8949078.92</v>
      </c>
      <c r="E153" s="60">
        <v>490000</v>
      </c>
      <c r="F153" s="61">
        <f t="shared" si="31"/>
        <v>138290.66445355103</v>
      </c>
      <c r="G153" s="62">
        <f t="shared" si="27"/>
        <v>0.0066125925466705045</v>
      </c>
      <c r="H153" s="63">
        <f t="shared" si="32"/>
        <v>18.263426367346938</v>
      </c>
      <c r="I153" s="63">
        <f t="shared" si="33"/>
        <v>62570.66445355101</v>
      </c>
      <c r="J153" s="63">
        <f t="shared" si="34"/>
        <v>62570.66445355101</v>
      </c>
      <c r="K153" s="63">
        <f t="shared" si="28"/>
        <v>0.008200893772498222</v>
      </c>
      <c r="L153" s="64">
        <f t="shared" si="29"/>
        <v>785189.0322412173</v>
      </c>
      <c r="M153" s="71">
        <f t="shared" si="30"/>
        <v>276250.14105729846</v>
      </c>
      <c r="N153" s="66">
        <f t="shared" si="26"/>
        <v>1061439.1732985158</v>
      </c>
      <c r="O153" s="63"/>
      <c r="P153" s="63"/>
      <c r="Q153" s="63"/>
    </row>
    <row r="154" spans="1:17" s="67" customFormat="1" ht="12.75">
      <c r="A154" s="56" t="s">
        <v>481</v>
      </c>
      <c r="B154" s="57" t="s">
        <v>161</v>
      </c>
      <c r="C154" s="58">
        <v>1156</v>
      </c>
      <c r="D154" s="59">
        <v>3046066.88</v>
      </c>
      <c r="E154" s="60">
        <v>186050</v>
      </c>
      <c r="F154" s="61">
        <f t="shared" si="31"/>
        <v>18926.381689223326</v>
      </c>
      <c r="G154" s="62">
        <f t="shared" si="27"/>
        <v>0.0009049956552608466</v>
      </c>
      <c r="H154" s="63">
        <f t="shared" si="32"/>
        <v>16.372302499328136</v>
      </c>
      <c r="I154" s="63">
        <f t="shared" si="33"/>
        <v>7366.381689223324</v>
      </c>
      <c r="J154" s="63">
        <f t="shared" si="34"/>
        <v>7366.381689223324</v>
      </c>
      <c r="K154" s="63">
        <f t="shared" si="28"/>
        <v>0.0009654830142620942</v>
      </c>
      <c r="L154" s="64">
        <f t="shared" si="29"/>
        <v>107460.52440423837</v>
      </c>
      <c r="M154" s="71">
        <f t="shared" si="30"/>
        <v>32522.652564133918</v>
      </c>
      <c r="N154" s="66">
        <f t="shared" si="26"/>
        <v>139983.17696837228</v>
      </c>
      <c r="O154" s="63"/>
      <c r="P154" s="63"/>
      <c r="Q154" s="63"/>
    </row>
    <row r="155" spans="1:17" s="67" customFormat="1" ht="12.75">
      <c r="A155" s="56" t="s">
        <v>477</v>
      </c>
      <c r="B155" s="57" t="s">
        <v>28</v>
      </c>
      <c r="C155" s="58">
        <v>3337</v>
      </c>
      <c r="D155" s="59">
        <v>3657959.79</v>
      </c>
      <c r="E155" s="60">
        <v>168350</v>
      </c>
      <c r="F155" s="61">
        <f t="shared" si="31"/>
        <v>72507.34671357292</v>
      </c>
      <c r="G155" s="62">
        <f t="shared" si="27"/>
        <v>0.0034670564520865943</v>
      </c>
      <c r="H155" s="63">
        <f t="shared" si="32"/>
        <v>21.72830288090288</v>
      </c>
      <c r="I155" s="63">
        <f t="shared" si="33"/>
        <v>39137.346713572915</v>
      </c>
      <c r="J155" s="63">
        <f t="shared" si="34"/>
        <v>39137.346713572915</v>
      </c>
      <c r="K155" s="63">
        <f t="shared" si="28"/>
        <v>0.005129579903593763</v>
      </c>
      <c r="L155" s="64">
        <f t="shared" si="29"/>
        <v>411683.41783136775</v>
      </c>
      <c r="M155" s="71">
        <f t="shared" si="30"/>
        <v>172791.79699712023</v>
      </c>
      <c r="N155" s="66">
        <f t="shared" si="26"/>
        <v>584475.214828488</v>
      </c>
      <c r="O155" s="63"/>
      <c r="P155" s="63"/>
      <c r="Q155" s="63"/>
    </row>
    <row r="156" spans="1:17" s="67" customFormat="1" ht="12.75">
      <c r="A156" s="56" t="s">
        <v>477</v>
      </c>
      <c r="B156" s="57" t="s">
        <v>29</v>
      </c>
      <c r="C156" s="58">
        <v>3899</v>
      </c>
      <c r="D156" s="59">
        <v>4824254.134000001</v>
      </c>
      <c r="E156" s="60">
        <v>265150</v>
      </c>
      <c r="F156" s="61">
        <f t="shared" si="31"/>
        <v>70940.09756162929</v>
      </c>
      <c r="G156" s="62">
        <f t="shared" si="27"/>
        <v>0.0033921158904668403</v>
      </c>
      <c r="H156" s="63">
        <f t="shared" si="32"/>
        <v>18.1944338449934</v>
      </c>
      <c r="I156" s="63">
        <f t="shared" si="33"/>
        <v>31950.097561629274</v>
      </c>
      <c r="J156" s="63">
        <f t="shared" si="34"/>
        <v>31950.097561629274</v>
      </c>
      <c r="K156" s="63">
        <f t="shared" si="28"/>
        <v>0.004187575094689698</v>
      </c>
      <c r="L156" s="64">
        <f t="shared" si="29"/>
        <v>402784.8645576664</v>
      </c>
      <c r="M156" s="71">
        <f t="shared" si="30"/>
        <v>141060.0164674075</v>
      </c>
      <c r="N156" s="66">
        <f t="shared" si="26"/>
        <v>543844.8810250739</v>
      </c>
      <c r="O156" s="63"/>
      <c r="P156" s="63"/>
      <c r="Q156" s="63"/>
    </row>
    <row r="157" spans="1:17" s="67" customFormat="1" ht="12.75">
      <c r="A157" s="56" t="s">
        <v>489</v>
      </c>
      <c r="B157" s="57" t="s">
        <v>371</v>
      </c>
      <c r="C157" s="58">
        <v>1166</v>
      </c>
      <c r="D157" s="59">
        <v>1358266.1</v>
      </c>
      <c r="E157" s="60">
        <v>95100</v>
      </c>
      <c r="F157" s="61">
        <f t="shared" si="31"/>
        <v>16653.399291272348</v>
      </c>
      <c r="G157" s="62">
        <f t="shared" si="27"/>
        <v>0.0007963093131798723</v>
      </c>
      <c r="H157" s="63">
        <f t="shared" si="32"/>
        <v>14.28250368033649</v>
      </c>
      <c r="I157" s="63">
        <f t="shared" si="33"/>
        <v>4993.399291272347</v>
      </c>
      <c r="J157" s="63">
        <f t="shared" si="34"/>
        <v>4993.399291272347</v>
      </c>
      <c r="K157" s="63">
        <f t="shared" si="28"/>
        <v>0.0006544654353445725</v>
      </c>
      <c r="L157" s="64">
        <f t="shared" si="29"/>
        <v>94554.94718107085</v>
      </c>
      <c r="M157" s="71">
        <f t="shared" si="30"/>
        <v>22045.910341793002</v>
      </c>
      <c r="N157" s="66">
        <f t="shared" si="26"/>
        <v>116600.85752286385</v>
      </c>
      <c r="O157" s="63"/>
      <c r="P157" s="63"/>
      <c r="Q157" s="63"/>
    </row>
    <row r="158" spans="1:17" s="67" customFormat="1" ht="12.75">
      <c r="A158" s="56" t="s">
        <v>480</v>
      </c>
      <c r="B158" s="57" t="s">
        <v>129</v>
      </c>
      <c r="C158" s="58">
        <v>1515</v>
      </c>
      <c r="D158" s="59">
        <v>2499353.47</v>
      </c>
      <c r="E158" s="60">
        <v>192150</v>
      </c>
      <c r="F158" s="61">
        <f t="shared" si="31"/>
        <v>19706.065610460577</v>
      </c>
      <c r="G158" s="62">
        <f t="shared" si="27"/>
        <v>0.0009422775072694757</v>
      </c>
      <c r="H158" s="63">
        <f t="shared" si="32"/>
        <v>13.007304033307314</v>
      </c>
      <c r="I158" s="63">
        <f t="shared" si="33"/>
        <v>4556.0656104605805</v>
      </c>
      <c r="J158" s="63">
        <f t="shared" si="34"/>
        <v>4556.0656104605805</v>
      </c>
      <c r="K158" s="63">
        <f t="shared" si="28"/>
        <v>0.0005971458097533279</v>
      </c>
      <c r="L158" s="64">
        <f t="shared" si="29"/>
        <v>111887.42672616581</v>
      </c>
      <c r="M158" s="71">
        <f t="shared" si="30"/>
        <v>20115.077545490458</v>
      </c>
      <c r="N158" s="66">
        <f t="shared" si="26"/>
        <v>132002.50427165627</v>
      </c>
      <c r="O158" s="63"/>
      <c r="P158" s="63"/>
      <c r="Q158" s="63"/>
    </row>
    <row r="159" spans="1:17" s="67" customFormat="1" ht="12.75">
      <c r="A159" s="56" t="s">
        <v>489</v>
      </c>
      <c r="B159" s="57" t="s">
        <v>372</v>
      </c>
      <c r="C159" s="58">
        <v>748</v>
      </c>
      <c r="D159" s="59">
        <v>1142657.93</v>
      </c>
      <c r="E159" s="60">
        <v>65800</v>
      </c>
      <c r="F159" s="61">
        <f t="shared" si="31"/>
        <v>12989.485283282675</v>
      </c>
      <c r="G159" s="62">
        <f t="shared" si="27"/>
        <v>0.0006211133188832953</v>
      </c>
      <c r="H159" s="63">
        <f t="shared" si="32"/>
        <v>17.365622036474164</v>
      </c>
      <c r="I159" s="63">
        <f t="shared" si="33"/>
        <v>5509.485283282675</v>
      </c>
      <c r="J159" s="63">
        <f t="shared" si="34"/>
        <v>5509.485283282675</v>
      </c>
      <c r="K159" s="63">
        <f t="shared" si="28"/>
        <v>0.0007221068202477636</v>
      </c>
      <c r="L159" s="64">
        <f t="shared" si="29"/>
        <v>73751.91535302774</v>
      </c>
      <c r="M159" s="71">
        <f t="shared" si="30"/>
        <v>24324.43541956941</v>
      </c>
      <c r="N159" s="66">
        <f t="shared" si="26"/>
        <v>98076.35077259716</v>
      </c>
      <c r="O159" s="63"/>
      <c r="P159" s="63"/>
      <c r="Q159" s="63"/>
    </row>
    <row r="160" spans="1:17" s="67" customFormat="1" ht="12.75">
      <c r="A160" s="56" t="s">
        <v>478</v>
      </c>
      <c r="B160" s="57" t="s">
        <v>79</v>
      </c>
      <c r="C160" s="58">
        <v>8350</v>
      </c>
      <c r="D160" s="59">
        <v>25635317.6</v>
      </c>
      <c r="E160" s="60">
        <v>2006100</v>
      </c>
      <c r="F160" s="61">
        <f t="shared" si="31"/>
        <v>106702.00984995763</v>
      </c>
      <c r="G160" s="62">
        <f t="shared" si="27"/>
        <v>0.00510212976296445</v>
      </c>
      <c r="H160" s="63">
        <f t="shared" si="32"/>
        <v>12.778683814366184</v>
      </c>
      <c r="I160" s="63">
        <f t="shared" si="33"/>
        <v>23202.009849957638</v>
      </c>
      <c r="J160" s="63">
        <f t="shared" si="34"/>
        <v>23202.009849957638</v>
      </c>
      <c r="K160" s="63">
        <f t="shared" si="28"/>
        <v>0.0030409972428726765</v>
      </c>
      <c r="L160" s="64">
        <f t="shared" si="29"/>
        <v>605834.4443085777</v>
      </c>
      <c r="M160" s="71">
        <f t="shared" si="30"/>
        <v>102437.11729514597</v>
      </c>
      <c r="N160" s="66">
        <f t="shared" si="26"/>
        <v>708271.5616037237</v>
      </c>
      <c r="O160" s="63"/>
      <c r="P160" s="63"/>
      <c r="Q160" s="63"/>
    </row>
    <row r="161" spans="1:17" s="67" customFormat="1" ht="12.75">
      <c r="A161" s="56" t="s">
        <v>480</v>
      </c>
      <c r="B161" s="57" t="s">
        <v>134</v>
      </c>
      <c r="C161" s="58">
        <v>64</v>
      </c>
      <c r="D161" s="59">
        <v>281961.75</v>
      </c>
      <c r="E161" s="60">
        <v>13650</v>
      </c>
      <c r="F161" s="61">
        <f t="shared" si="31"/>
        <v>1322.0184615384615</v>
      </c>
      <c r="G161" s="62">
        <f t="shared" si="27"/>
        <v>6.321445818395271E-05</v>
      </c>
      <c r="H161" s="63">
        <f t="shared" si="32"/>
        <v>20.65653846153846</v>
      </c>
      <c r="I161" s="63">
        <f t="shared" si="33"/>
        <v>682.0184615384615</v>
      </c>
      <c r="J161" s="63">
        <f t="shared" si="34"/>
        <v>682.0184615384615</v>
      </c>
      <c r="K161" s="63">
        <f t="shared" si="28"/>
        <v>8.938950869079613E-05</v>
      </c>
      <c r="L161" s="64">
        <f t="shared" si="29"/>
        <v>7506.178385375116</v>
      </c>
      <c r="M161" s="71">
        <f t="shared" si="30"/>
        <v>3011.118674367683</v>
      </c>
      <c r="N161" s="66">
        <f t="shared" si="26"/>
        <v>10517.2970597428</v>
      </c>
      <c r="O161" s="63"/>
      <c r="P161" s="63"/>
      <c r="Q161" s="63"/>
    </row>
    <row r="162" spans="1:17" s="67" customFormat="1" ht="12.75">
      <c r="A162" s="56" t="s">
        <v>477</v>
      </c>
      <c r="B162" s="57" t="s">
        <v>30</v>
      </c>
      <c r="C162" s="58">
        <v>1003</v>
      </c>
      <c r="D162" s="59">
        <v>955249</v>
      </c>
      <c r="E162" s="60">
        <v>57950</v>
      </c>
      <c r="F162" s="61">
        <f t="shared" si="31"/>
        <v>16533.472769628992</v>
      </c>
      <c r="G162" s="62">
        <f t="shared" si="27"/>
        <v>0.0007905748319240292</v>
      </c>
      <c r="H162" s="63">
        <f t="shared" si="32"/>
        <v>16.48402070750647</v>
      </c>
      <c r="I162" s="63">
        <f t="shared" si="33"/>
        <v>6503.47276962899</v>
      </c>
      <c r="J162" s="63">
        <f t="shared" si="34"/>
        <v>6503.47276962899</v>
      </c>
      <c r="K162" s="63">
        <f t="shared" si="28"/>
        <v>0.0008523848963703202</v>
      </c>
      <c r="L162" s="64">
        <f t="shared" si="29"/>
        <v>93874.0263839853</v>
      </c>
      <c r="M162" s="71">
        <f t="shared" si="30"/>
        <v>28712.900616645893</v>
      </c>
      <c r="N162" s="66">
        <f t="shared" si="26"/>
        <v>122586.9270006312</v>
      </c>
      <c r="O162" s="63"/>
      <c r="P162" s="63"/>
      <c r="Q162" s="63"/>
    </row>
    <row r="163" spans="1:17" s="67" customFormat="1" ht="12.75">
      <c r="A163" s="56" t="s">
        <v>482</v>
      </c>
      <c r="B163" s="57" t="s">
        <v>185</v>
      </c>
      <c r="C163" s="58">
        <v>1151</v>
      </c>
      <c r="D163" s="59">
        <v>2843264.97</v>
      </c>
      <c r="E163" s="60">
        <v>256700</v>
      </c>
      <c r="F163" s="61">
        <f t="shared" si="31"/>
        <v>12748.72606338138</v>
      </c>
      <c r="G163" s="62">
        <f t="shared" si="27"/>
        <v>0.0006096010260661887</v>
      </c>
      <c r="H163" s="63">
        <f t="shared" si="32"/>
        <v>11.076217257499026</v>
      </c>
      <c r="I163" s="63">
        <f t="shared" si="33"/>
        <v>1238.7260633813792</v>
      </c>
      <c r="J163" s="63">
        <f t="shared" si="34"/>
        <v>1238.7260633813792</v>
      </c>
      <c r="K163" s="63">
        <f t="shared" si="28"/>
        <v>0.0001623550100951352</v>
      </c>
      <c r="L163" s="64">
        <f t="shared" si="29"/>
        <v>72384.92865421885</v>
      </c>
      <c r="M163" s="71">
        <f t="shared" si="30"/>
        <v>5468.988586408364</v>
      </c>
      <c r="N163" s="66">
        <f t="shared" si="26"/>
        <v>77853.91724062721</v>
      </c>
      <c r="O163" s="63"/>
      <c r="P163" s="63"/>
      <c r="Q163" s="63"/>
    </row>
    <row r="164" spans="1:17" s="67" customFormat="1" ht="12.75">
      <c r="A164" s="56" t="s">
        <v>478</v>
      </c>
      <c r="B164" s="57" t="s">
        <v>80</v>
      </c>
      <c r="C164" s="58">
        <v>6</v>
      </c>
      <c r="D164" s="59">
        <v>2887559.74</v>
      </c>
      <c r="E164" s="60">
        <v>185950</v>
      </c>
      <c r="F164" s="61">
        <f t="shared" si="31"/>
        <v>93.1721346598548</v>
      </c>
      <c r="G164" s="62">
        <f t="shared" si="27"/>
        <v>4.455176823711588E-06</v>
      </c>
      <c r="H164" s="63">
        <f t="shared" si="32"/>
        <v>15.5286891099758</v>
      </c>
      <c r="I164" s="63">
        <f t="shared" si="33"/>
        <v>33.172134659854805</v>
      </c>
      <c r="J164" s="63">
        <f t="shared" si="34"/>
        <v>33.172134659854805</v>
      </c>
      <c r="K164" s="63">
        <f t="shared" si="28"/>
        <v>4.347742746993265E-06</v>
      </c>
      <c r="L164" s="64">
        <f t="shared" si="29"/>
        <v>529.0142941643899</v>
      </c>
      <c r="M164" s="71">
        <f t="shared" si="30"/>
        <v>146.45532309728452</v>
      </c>
      <c r="N164" s="66">
        <f t="shared" si="26"/>
        <v>675.4696172616743</v>
      </c>
      <c r="O164" s="63"/>
      <c r="P164" s="63"/>
      <c r="Q164" s="63"/>
    </row>
    <row r="165" spans="1:17" s="67" customFormat="1" ht="12.75">
      <c r="A165" s="56" t="s">
        <v>484</v>
      </c>
      <c r="B165" s="57" t="s">
        <v>223</v>
      </c>
      <c r="C165" s="58">
        <v>3501</v>
      </c>
      <c r="D165" s="59">
        <v>6775785.84</v>
      </c>
      <c r="E165" s="60">
        <v>426900</v>
      </c>
      <c r="F165" s="61">
        <f t="shared" si="31"/>
        <v>55568.11015657063</v>
      </c>
      <c r="G165" s="62">
        <f t="shared" si="27"/>
        <v>0.0026570793661731453</v>
      </c>
      <c r="H165" s="63">
        <f t="shared" si="32"/>
        <v>15.872068025298665</v>
      </c>
      <c r="I165" s="63">
        <f t="shared" si="33"/>
        <v>20558.110156570627</v>
      </c>
      <c r="J165" s="63">
        <f t="shared" si="34"/>
        <v>20558.110156570627</v>
      </c>
      <c r="K165" s="63">
        <f t="shared" si="28"/>
        <v>0.0026944715871206385</v>
      </c>
      <c r="L165" s="64">
        <f t="shared" si="29"/>
        <v>315505.5390739406</v>
      </c>
      <c r="M165" s="71">
        <f t="shared" si="30"/>
        <v>90764.27236664595</v>
      </c>
      <c r="N165" s="66">
        <f t="shared" si="26"/>
        <v>406269.8114405866</v>
      </c>
      <c r="O165" s="63"/>
      <c r="P165" s="63"/>
      <c r="Q165" s="63"/>
    </row>
    <row r="166" spans="1:17" s="67" customFormat="1" ht="12.75">
      <c r="A166" s="56" t="s">
        <v>481</v>
      </c>
      <c r="B166" s="57" t="s">
        <v>162</v>
      </c>
      <c r="C166" s="58">
        <v>5723</v>
      </c>
      <c r="D166" s="59">
        <v>7077929.82</v>
      </c>
      <c r="E166" s="60">
        <v>390250</v>
      </c>
      <c r="F166" s="61">
        <f t="shared" si="31"/>
        <v>103797.54608548367</v>
      </c>
      <c r="G166" s="62">
        <f t="shared" si="27"/>
        <v>0.004963248114539903</v>
      </c>
      <c r="H166" s="63">
        <f t="shared" si="32"/>
        <v>18.136911774503524</v>
      </c>
      <c r="I166" s="63">
        <f t="shared" si="33"/>
        <v>46567.54608548367</v>
      </c>
      <c r="J166" s="63">
        <f t="shared" si="34"/>
        <v>46567.54608548367</v>
      </c>
      <c r="K166" s="63">
        <f t="shared" si="28"/>
        <v>0.0061034272534610055</v>
      </c>
      <c r="L166" s="64">
        <f t="shared" si="29"/>
        <v>589343.4316909257</v>
      </c>
      <c r="M166" s="71">
        <f t="shared" si="30"/>
        <v>205596.20530091776</v>
      </c>
      <c r="N166" s="66">
        <f t="shared" si="26"/>
        <v>794939.6369918435</v>
      </c>
      <c r="O166" s="63"/>
      <c r="P166" s="63"/>
      <c r="Q166" s="63"/>
    </row>
    <row r="167" spans="1:17" s="67" customFormat="1" ht="12.75">
      <c r="A167" s="56" t="s">
        <v>477</v>
      </c>
      <c r="B167" s="57" t="s">
        <v>31</v>
      </c>
      <c r="C167" s="58">
        <v>75</v>
      </c>
      <c r="D167" s="59">
        <v>5560.88</v>
      </c>
      <c r="E167" s="60">
        <v>8900</v>
      </c>
      <c r="F167" s="61">
        <f t="shared" si="31"/>
        <v>46.861348314606744</v>
      </c>
      <c r="G167" s="62">
        <f t="shared" si="27"/>
        <v>2.240751418879613E-06</v>
      </c>
      <c r="H167" s="63">
        <f t="shared" si="32"/>
        <v>0.6248179775280899</v>
      </c>
      <c r="I167" s="63">
        <f t="shared" si="33"/>
        <v>-703.1386516853933</v>
      </c>
      <c r="J167" s="63">
        <f t="shared" si="34"/>
        <v>0</v>
      </c>
      <c r="K167" s="63">
        <f t="shared" si="28"/>
        <v>0</v>
      </c>
      <c r="L167" s="64">
        <f t="shared" si="29"/>
        <v>266.07014203061664</v>
      </c>
      <c r="M167" s="71">
        <f t="shared" si="30"/>
        <v>0</v>
      </c>
      <c r="N167" s="66">
        <f t="shared" si="26"/>
        <v>266.07014203061664</v>
      </c>
      <c r="O167" s="63"/>
      <c r="P167" s="63"/>
      <c r="Q167" s="63"/>
    </row>
    <row r="168" spans="1:17" s="67" customFormat="1" ht="12.75">
      <c r="A168" s="56" t="s">
        <v>485</v>
      </c>
      <c r="B168" s="57" t="s">
        <v>271</v>
      </c>
      <c r="C168" s="58">
        <v>1086</v>
      </c>
      <c r="D168" s="59">
        <v>737762.35</v>
      </c>
      <c r="E168" s="60">
        <v>64250</v>
      </c>
      <c r="F168" s="61">
        <f t="shared" si="31"/>
        <v>12470.193184435799</v>
      </c>
      <c r="G168" s="62">
        <f t="shared" si="27"/>
        <v>0.0005962825244406732</v>
      </c>
      <c r="H168" s="63">
        <f t="shared" si="32"/>
        <v>11.482682490272373</v>
      </c>
      <c r="I168" s="63">
        <f t="shared" si="33"/>
        <v>1610.1931844357966</v>
      </c>
      <c r="J168" s="63">
        <f t="shared" si="34"/>
        <v>1610.1931844357966</v>
      </c>
      <c r="K168" s="63">
        <f t="shared" si="28"/>
        <v>0.00021104176172783465</v>
      </c>
      <c r="L168" s="64">
        <f t="shared" si="29"/>
        <v>70803.47004650424</v>
      </c>
      <c r="M168" s="71">
        <f t="shared" si="30"/>
        <v>7109.019829253949</v>
      </c>
      <c r="N168" s="66">
        <f t="shared" si="26"/>
        <v>77912.48987575818</v>
      </c>
      <c r="O168" s="63"/>
      <c r="P168" s="63"/>
      <c r="Q168" s="63"/>
    </row>
    <row r="169" spans="1:17" s="67" customFormat="1" ht="12.75">
      <c r="A169" s="56" t="s">
        <v>487</v>
      </c>
      <c r="B169" s="57" t="s">
        <v>330</v>
      </c>
      <c r="C169" s="58">
        <v>1062</v>
      </c>
      <c r="D169" s="59">
        <v>3801917.34</v>
      </c>
      <c r="E169" s="60">
        <v>500850</v>
      </c>
      <c r="F169" s="61">
        <f t="shared" si="31"/>
        <v>8061.567764959568</v>
      </c>
      <c r="G169" s="62">
        <f t="shared" si="27"/>
        <v>0.00038547694544454117</v>
      </c>
      <c r="H169" s="63">
        <f t="shared" si="32"/>
        <v>7.590930098831985</v>
      </c>
      <c r="I169" s="63">
        <f t="shared" si="33"/>
        <v>-2558.4322350404314</v>
      </c>
      <c r="J169" s="63">
        <f t="shared" si="34"/>
        <v>0</v>
      </c>
      <c r="K169" s="63">
        <f t="shared" si="28"/>
        <v>0</v>
      </c>
      <c r="L169" s="64">
        <f t="shared" si="29"/>
        <v>45772.10339344102</v>
      </c>
      <c r="M169" s="71">
        <f t="shared" si="30"/>
        <v>0</v>
      </c>
      <c r="N169" s="66">
        <f t="shared" si="26"/>
        <v>45772.10339344102</v>
      </c>
      <c r="O169" s="63"/>
      <c r="P169" s="63"/>
      <c r="Q169" s="63"/>
    </row>
    <row r="170" spans="1:17" s="67" customFormat="1" ht="12.75">
      <c r="A170" s="56" t="s">
        <v>484</v>
      </c>
      <c r="B170" s="57" t="s">
        <v>224</v>
      </c>
      <c r="C170" s="58">
        <v>211</v>
      </c>
      <c r="D170" s="59">
        <v>501926.6</v>
      </c>
      <c r="E170" s="60">
        <v>33300</v>
      </c>
      <c r="F170" s="61">
        <f t="shared" si="31"/>
        <v>3180.3757537537535</v>
      </c>
      <c r="G170" s="62">
        <f t="shared" si="27"/>
        <v>0.0001520748279573664</v>
      </c>
      <c r="H170" s="63">
        <f t="shared" si="32"/>
        <v>15.07287087087087</v>
      </c>
      <c r="I170" s="63">
        <f t="shared" si="33"/>
        <v>1070.3757537537538</v>
      </c>
      <c r="J170" s="63">
        <f t="shared" si="34"/>
        <v>1070.3757537537538</v>
      </c>
      <c r="K170" s="63">
        <f t="shared" si="28"/>
        <v>0.0001402899894040374</v>
      </c>
      <c r="L170" s="64">
        <f t="shared" si="29"/>
        <v>18057.590294477894</v>
      </c>
      <c r="M170" s="71">
        <f t="shared" si="30"/>
        <v>4725.720200371079</v>
      </c>
      <c r="N170" s="66">
        <f t="shared" si="26"/>
        <v>22783.31049484897</v>
      </c>
      <c r="O170" s="63"/>
      <c r="P170" s="63"/>
      <c r="Q170" s="63"/>
    </row>
    <row r="171" spans="1:17" s="67" customFormat="1" ht="12.75">
      <c r="A171" s="56" t="s">
        <v>485</v>
      </c>
      <c r="B171" s="57" t="s">
        <v>272</v>
      </c>
      <c r="C171" s="58">
        <v>4638</v>
      </c>
      <c r="D171" s="59">
        <v>5594209.73</v>
      </c>
      <c r="E171" s="60">
        <v>334350</v>
      </c>
      <c r="F171" s="61">
        <f t="shared" si="31"/>
        <v>77601.15067366532</v>
      </c>
      <c r="G171" s="62">
        <f t="shared" si="27"/>
        <v>0.0037106249549483422</v>
      </c>
      <c r="H171" s="63">
        <f t="shared" si="32"/>
        <v>16.731597816659193</v>
      </c>
      <c r="I171" s="63">
        <f t="shared" si="33"/>
        <v>31221.150673665335</v>
      </c>
      <c r="J171" s="63">
        <f t="shared" si="34"/>
        <v>31221.150673665335</v>
      </c>
      <c r="K171" s="63">
        <f t="shared" si="28"/>
        <v>0.00409203485956205</v>
      </c>
      <c r="L171" s="64">
        <f t="shared" si="29"/>
        <v>440605.10258612444</v>
      </c>
      <c r="M171" s="71">
        <f t="shared" si="30"/>
        <v>137841.70829724567</v>
      </c>
      <c r="N171" s="66">
        <f t="shared" si="26"/>
        <v>578446.8108833701</v>
      </c>
      <c r="O171" s="63"/>
      <c r="P171" s="63"/>
      <c r="Q171" s="63"/>
    </row>
    <row r="172" spans="1:17" s="67" customFormat="1" ht="12.75">
      <c r="A172" s="56" t="s">
        <v>477</v>
      </c>
      <c r="B172" s="57" t="s">
        <v>32</v>
      </c>
      <c r="C172" s="58">
        <v>3</v>
      </c>
      <c r="D172" s="59">
        <v>119826.2</v>
      </c>
      <c r="E172" s="60">
        <v>15900</v>
      </c>
      <c r="F172" s="61">
        <f t="shared" si="31"/>
        <v>22.608716981132073</v>
      </c>
      <c r="G172" s="62">
        <f t="shared" si="27"/>
        <v>1.0810724931431039E-06</v>
      </c>
      <c r="H172" s="63">
        <f t="shared" si="32"/>
        <v>7.5362389937106915</v>
      </c>
      <c r="I172" s="63">
        <f t="shared" si="33"/>
        <v>-7.3912830188679255</v>
      </c>
      <c r="J172" s="63">
        <f t="shared" si="34"/>
        <v>0</v>
      </c>
      <c r="K172" s="63">
        <f t="shared" si="28"/>
        <v>0</v>
      </c>
      <c r="L172" s="64">
        <f t="shared" si="29"/>
        <v>128.3681489041745</v>
      </c>
      <c r="M172" s="71">
        <f t="shared" si="30"/>
        <v>0</v>
      </c>
      <c r="N172" s="66">
        <f t="shared" si="26"/>
        <v>128.3681489041745</v>
      </c>
      <c r="O172" s="63"/>
      <c r="P172" s="63"/>
      <c r="Q172" s="63"/>
    </row>
    <row r="173" spans="1:17" s="67" customFormat="1" ht="12.75">
      <c r="A173" s="56" t="s">
        <v>478</v>
      </c>
      <c r="B173" s="57" t="s">
        <v>81</v>
      </c>
      <c r="C173" s="58">
        <v>17549</v>
      </c>
      <c r="D173" s="59">
        <v>30382430.47</v>
      </c>
      <c r="E173" s="60">
        <v>2152750</v>
      </c>
      <c r="F173" s="61">
        <f t="shared" si="31"/>
        <v>247674.49648962024</v>
      </c>
      <c r="G173" s="62">
        <f t="shared" si="27"/>
        <v>0.0118429579896749</v>
      </c>
      <c r="H173" s="63">
        <f t="shared" si="32"/>
        <v>14.113311099756125</v>
      </c>
      <c r="I173" s="63">
        <f t="shared" si="33"/>
        <v>72184.49648962023</v>
      </c>
      <c r="J173" s="63">
        <f t="shared" si="34"/>
        <v>72184.49648962023</v>
      </c>
      <c r="K173" s="63">
        <f t="shared" si="28"/>
        <v>0.009460941367693123</v>
      </c>
      <c r="L173" s="64">
        <f t="shared" si="29"/>
        <v>1406250.3711147804</v>
      </c>
      <c r="M173" s="71">
        <f t="shared" si="30"/>
        <v>318695.3105190489</v>
      </c>
      <c r="N173" s="66">
        <f t="shared" si="26"/>
        <v>1724945.6816338294</v>
      </c>
      <c r="O173" s="63"/>
      <c r="P173" s="63"/>
      <c r="Q173" s="63"/>
    </row>
    <row r="174" spans="1:17" s="67" customFormat="1" ht="12.75">
      <c r="A174" s="56" t="s">
        <v>480</v>
      </c>
      <c r="B174" s="57" t="s">
        <v>130</v>
      </c>
      <c r="C174" s="58">
        <v>1748</v>
      </c>
      <c r="D174" s="59">
        <v>4267883.17</v>
      </c>
      <c r="E174" s="60">
        <v>447600</v>
      </c>
      <c r="F174" s="61">
        <f t="shared" si="31"/>
        <v>16667.247053529936</v>
      </c>
      <c r="G174" s="62">
        <f t="shared" si="27"/>
        <v>0.0007969714664051418</v>
      </c>
      <c r="H174" s="63">
        <f t="shared" si="32"/>
        <v>9.535038360142984</v>
      </c>
      <c r="I174" s="63">
        <f t="shared" si="33"/>
        <v>-812.752946470064</v>
      </c>
      <c r="J174" s="63">
        <f t="shared" si="34"/>
        <v>0</v>
      </c>
      <c r="K174" s="63">
        <f t="shared" si="28"/>
        <v>0</v>
      </c>
      <c r="L174" s="64">
        <f t="shared" si="29"/>
        <v>94633.57223568828</v>
      </c>
      <c r="M174" s="71">
        <f t="shared" si="30"/>
        <v>0</v>
      </c>
      <c r="N174" s="66">
        <f t="shared" si="26"/>
        <v>94633.57223568828</v>
      </c>
      <c r="O174" s="63"/>
      <c r="P174" s="63"/>
      <c r="Q174" s="63"/>
    </row>
    <row r="175" spans="1:17" s="67" customFormat="1" ht="12.75">
      <c r="A175" s="56" t="s">
        <v>477</v>
      </c>
      <c r="B175" s="57" t="s">
        <v>33</v>
      </c>
      <c r="C175" s="58">
        <v>442</v>
      </c>
      <c r="D175" s="59">
        <v>421093.2</v>
      </c>
      <c r="E175" s="60">
        <v>25250</v>
      </c>
      <c r="F175" s="61">
        <f t="shared" si="31"/>
        <v>7371.21561980198</v>
      </c>
      <c r="G175" s="62">
        <f t="shared" si="27"/>
        <v>0.00035246663728176307</v>
      </c>
      <c r="H175" s="63">
        <f t="shared" si="32"/>
        <v>16.676958415841586</v>
      </c>
      <c r="I175" s="63">
        <f t="shared" si="33"/>
        <v>2951.215619801981</v>
      </c>
      <c r="J175" s="63">
        <f t="shared" si="34"/>
        <v>2951.215619801981</v>
      </c>
      <c r="K175" s="63">
        <f t="shared" si="28"/>
        <v>0.0003868043596644274</v>
      </c>
      <c r="L175" s="64">
        <f t="shared" si="29"/>
        <v>41852.41051392636</v>
      </c>
      <c r="M175" s="71">
        <f t="shared" si="30"/>
        <v>13029.647972909313</v>
      </c>
      <c r="N175" s="66">
        <f t="shared" si="26"/>
        <v>54882.058486835675</v>
      </c>
      <c r="O175" s="63"/>
      <c r="P175" s="63"/>
      <c r="Q175" s="63"/>
    </row>
    <row r="176" spans="1:17" s="67" customFormat="1" ht="12.75">
      <c r="A176" s="56" t="s">
        <v>490</v>
      </c>
      <c r="B176" s="57" t="s">
        <v>494</v>
      </c>
      <c r="C176" s="58">
        <v>100</v>
      </c>
      <c r="D176" s="59">
        <v>321005.74</v>
      </c>
      <c r="E176" s="60">
        <v>38100</v>
      </c>
      <c r="F176" s="61">
        <f t="shared" si="31"/>
        <v>842.534750656168</v>
      </c>
      <c r="G176" s="62">
        <f t="shared" si="27"/>
        <v>4.028716641513546E-05</v>
      </c>
      <c r="H176" s="63">
        <f t="shared" si="32"/>
        <v>8.42534750656168</v>
      </c>
      <c r="I176" s="63">
        <f t="shared" si="33"/>
        <v>-157.465249343832</v>
      </c>
      <c r="J176" s="63">
        <f t="shared" si="34"/>
        <v>0</v>
      </c>
      <c r="K176" s="63">
        <f t="shared" si="28"/>
        <v>0</v>
      </c>
      <c r="L176" s="64">
        <f t="shared" si="29"/>
        <v>4783.757805426645</v>
      </c>
      <c r="M176" s="71">
        <f t="shared" si="30"/>
        <v>0</v>
      </c>
      <c r="N176" s="66">
        <f t="shared" si="26"/>
        <v>4783.757805426645</v>
      </c>
      <c r="O176" s="63"/>
      <c r="P176" s="63"/>
      <c r="Q176" s="63"/>
    </row>
    <row r="177" spans="1:17" s="67" customFormat="1" ht="12.75">
      <c r="A177" s="56" t="s">
        <v>478</v>
      </c>
      <c r="B177" s="57" t="s">
        <v>82</v>
      </c>
      <c r="C177" s="58">
        <v>8286</v>
      </c>
      <c r="D177" s="59">
        <v>15597743.48</v>
      </c>
      <c r="E177" s="60">
        <v>1173400</v>
      </c>
      <c r="F177" s="61">
        <f t="shared" si="31"/>
        <v>110143.94279468212</v>
      </c>
      <c r="G177" s="62">
        <f t="shared" si="27"/>
        <v>0.005266711372477719</v>
      </c>
      <c r="H177" s="63">
        <f t="shared" si="32"/>
        <v>13.292776103630477</v>
      </c>
      <c r="I177" s="63">
        <f t="shared" si="33"/>
        <v>27283.94279468213</v>
      </c>
      <c r="J177" s="63">
        <f t="shared" si="34"/>
        <v>27283.94279468213</v>
      </c>
      <c r="K177" s="63">
        <f t="shared" si="28"/>
        <v>0.0035760003271214746</v>
      </c>
      <c r="L177" s="64">
        <f t="shared" si="29"/>
        <v>625377.108367547</v>
      </c>
      <c r="M177" s="71">
        <f t="shared" si="30"/>
        <v>120458.89413920791</v>
      </c>
      <c r="N177" s="66">
        <f t="shared" si="26"/>
        <v>745836.002506755</v>
      </c>
      <c r="O177" s="63"/>
      <c r="P177" s="63"/>
      <c r="Q177" s="63"/>
    </row>
    <row r="178" spans="1:17" s="67" customFormat="1" ht="12.75">
      <c r="A178" s="56" t="s">
        <v>480</v>
      </c>
      <c r="B178" s="57" t="s">
        <v>131</v>
      </c>
      <c r="C178" s="58">
        <v>65</v>
      </c>
      <c r="D178" s="59">
        <v>285962.4</v>
      </c>
      <c r="E178" s="60">
        <v>27600</v>
      </c>
      <c r="F178" s="61">
        <f t="shared" si="31"/>
        <v>673.4621739130434</v>
      </c>
      <c r="G178" s="62">
        <f t="shared" si="27"/>
        <v>3.220268677773031E-05</v>
      </c>
      <c r="H178" s="63">
        <f t="shared" si="32"/>
        <v>10.360956521739132</v>
      </c>
      <c r="I178" s="63">
        <f t="shared" si="33"/>
        <v>23.462173913043564</v>
      </c>
      <c r="J178" s="63">
        <f t="shared" si="34"/>
        <v>23.462173913043564</v>
      </c>
      <c r="K178" s="63">
        <f t="shared" si="28"/>
        <v>3.075095935341782E-06</v>
      </c>
      <c r="L178" s="64">
        <f t="shared" si="29"/>
        <v>3823.794720166815</v>
      </c>
      <c r="M178" s="71">
        <f t="shared" si="30"/>
        <v>103.585744367484</v>
      </c>
      <c r="N178" s="66">
        <f t="shared" si="26"/>
        <v>3927.380464534299</v>
      </c>
      <c r="O178" s="63"/>
      <c r="P178" s="63"/>
      <c r="Q178" s="63"/>
    </row>
    <row r="179" spans="1:17" s="67" customFormat="1" ht="12.75">
      <c r="A179" s="56" t="s">
        <v>485</v>
      </c>
      <c r="B179" s="57" t="s">
        <v>273</v>
      </c>
      <c r="C179" s="58">
        <v>1533</v>
      </c>
      <c r="D179" s="59">
        <v>1461816.88</v>
      </c>
      <c r="E179" s="60">
        <v>77250</v>
      </c>
      <c r="F179" s="61">
        <f t="shared" si="31"/>
        <v>29009.25924970874</v>
      </c>
      <c r="G179" s="62">
        <f t="shared" si="27"/>
        <v>0.0013871248088730308</v>
      </c>
      <c r="H179" s="63">
        <f t="shared" si="32"/>
        <v>18.923195857605176</v>
      </c>
      <c r="I179" s="63">
        <f t="shared" si="33"/>
        <v>13679.259249708735</v>
      </c>
      <c r="J179" s="63">
        <f t="shared" si="34"/>
        <v>13679.259249708735</v>
      </c>
      <c r="K179" s="63">
        <f t="shared" si="28"/>
        <v>0.0017928873374295534</v>
      </c>
      <c r="L179" s="64">
        <f t="shared" si="29"/>
        <v>164709.25413742563</v>
      </c>
      <c r="M179" s="71">
        <f t="shared" si="30"/>
        <v>60394.073329629355</v>
      </c>
      <c r="N179" s="66">
        <f t="shared" si="26"/>
        <v>225103.32746705497</v>
      </c>
      <c r="O179" s="63"/>
      <c r="P179" s="63"/>
      <c r="Q179" s="63"/>
    </row>
    <row r="180" spans="1:17" s="67" customFormat="1" ht="12.75">
      <c r="A180" s="56" t="s">
        <v>476</v>
      </c>
      <c r="B180" s="57" t="s">
        <v>2</v>
      </c>
      <c r="C180" s="58">
        <v>4461</v>
      </c>
      <c r="D180" s="59">
        <v>5409281.9</v>
      </c>
      <c r="E180" s="60">
        <v>389300</v>
      </c>
      <c r="F180" s="61">
        <f t="shared" si="31"/>
        <v>61985.118304392505</v>
      </c>
      <c r="G180" s="62">
        <f t="shared" si="27"/>
        <v>0.002963919024640932</v>
      </c>
      <c r="H180" s="63">
        <f t="shared" si="32"/>
        <v>13.894893141536091</v>
      </c>
      <c r="I180" s="63">
        <f t="shared" si="33"/>
        <v>17375.1183043925</v>
      </c>
      <c r="J180" s="63">
        <f t="shared" si="34"/>
        <v>17375.1183043925</v>
      </c>
      <c r="K180" s="63">
        <f t="shared" si="28"/>
        <v>0.0022772892176123544</v>
      </c>
      <c r="L180" s="64">
        <f t="shared" si="29"/>
        <v>351940.1345499397</v>
      </c>
      <c r="M180" s="71">
        <f t="shared" si="30"/>
        <v>76711.32989228268</v>
      </c>
      <c r="N180" s="66">
        <f t="shared" si="26"/>
        <v>428651.4644422224</v>
      </c>
      <c r="O180" s="63"/>
      <c r="P180" s="63"/>
      <c r="Q180" s="63"/>
    </row>
    <row r="181" spans="1:17" s="67" customFormat="1" ht="12.75">
      <c r="A181" s="56" t="s">
        <v>486</v>
      </c>
      <c r="B181" s="57" t="s">
        <v>313</v>
      </c>
      <c r="C181" s="58">
        <v>1545</v>
      </c>
      <c r="D181" s="59">
        <v>4987668.15</v>
      </c>
      <c r="E181" s="60">
        <v>318800</v>
      </c>
      <c r="F181" s="61">
        <f t="shared" si="31"/>
        <v>24171.729271486827</v>
      </c>
      <c r="G181" s="62">
        <f t="shared" si="27"/>
        <v>0.00115581046235017</v>
      </c>
      <c r="H181" s="63">
        <f t="shared" si="32"/>
        <v>15.64513221455458</v>
      </c>
      <c r="I181" s="63">
        <f t="shared" si="33"/>
        <v>8721.729271486827</v>
      </c>
      <c r="J181" s="63">
        <f t="shared" si="34"/>
        <v>8721.729271486827</v>
      </c>
      <c r="K181" s="63">
        <f t="shared" si="28"/>
        <v>0.001143123153519469</v>
      </c>
      <c r="L181" s="64">
        <f t="shared" si="29"/>
        <v>137242.64605475392</v>
      </c>
      <c r="M181" s="71">
        <f t="shared" si="30"/>
        <v>38506.52638187012</v>
      </c>
      <c r="N181" s="66">
        <f t="shared" si="26"/>
        <v>175749.17243662404</v>
      </c>
      <c r="O181" s="63"/>
      <c r="P181" s="63"/>
      <c r="Q181" s="63"/>
    </row>
    <row r="182" spans="1:17" s="67" customFormat="1" ht="12.75">
      <c r="A182" s="56" t="s">
        <v>484</v>
      </c>
      <c r="B182" s="57" t="s">
        <v>225</v>
      </c>
      <c r="C182" s="58">
        <v>844</v>
      </c>
      <c r="D182" s="59">
        <v>2250343.14</v>
      </c>
      <c r="E182" s="60">
        <v>182200</v>
      </c>
      <c r="F182" s="61">
        <f t="shared" si="31"/>
        <v>10424.202031613611</v>
      </c>
      <c r="G182" s="62">
        <f t="shared" si="27"/>
        <v>0.0004984501371196187</v>
      </c>
      <c r="H182" s="63">
        <f t="shared" si="32"/>
        <v>12.350950274423711</v>
      </c>
      <c r="I182" s="63">
        <f t="shared" si="33"/>
        <v>1984.2020316136125</v>
      </c>
      <c r="J182" s="63">
        <f t="shared" si="34"/>
        <v>1984.2020316136125</v>
      </c>
      <c r="K182" s="63">
        <f t="shared" si="28"/>
        <v>0.000260061647523625</v>
      </c>
      <c r="L182" s="64">
        <f t="shared" si="29"/>
        <v>59186.7074862366</v>
      </c>
      <c r="M182" s="71">
        <f t="shared" si="30"/>
        <v>8760.272819642893</v>
      </c>
      <c r="N182" s="66">
        <f t="shared" si="26"/>
        <v>67946.9803058795</v>
      </c>
      <c r="O182" s="63"/>
      <c r="P182" s="63"/>
      <c r="Q182" s="63"/>
    </row>
    <row r="183" spans="1:17" s="67" customFormat="1" ht="12.75">
      <c r="A183" s="56" t="s">
        <v>486</v>
      </c>
      <c r="B183" s="57" t="s">
        <v>314</v>
      </c>
      <c r="C183" s="58">
        <v>1458</v>
      </c>
      <c r="D183" s="59">
        <v>2116836.32</v>
      </c>
      <c r="E183" s="60">
        <v>119950</v>
      </c>
      <c r="F183" s="61">
        <f t="shared" si="31"/>
        <v>25730.282238932887</v>
      </c>
      <c r="G183" s="62">
        <f t="shared" si="27"/>
        <v>0.0012303352017955186</v>
      </c>
      <c r="H183" s="63">
        <f t="shared" si="32"/>
        <v>17.647655856606917</v>
      </c>
      <c r="I183" s="63">
        <f t="shared" si="33"/>
        <v>11150.282238932885</v>
      </c>
      <c r="J183" s="63">
        <f t="shared" si="34"/>
        <v>11150.282238932885</v>
      </c>
      <c r="K183" s="63">
        <f t="shared" si="28"/>
        <v>0.0014614241509732393</v>
      </c>
      <c r="L183" s="64">
        <f t="shared" si="29"/>
        <v>146091.82398763375</v>
      </c>
      <c r="M183" s="71">
        <f t="shared" si="30"/>
        <v>49228.613252469426</v>
      </c>
      <c r="N183" s="66">
        <f t="shared" si="26"/>
        <v>195320.43724010317</v>
      </c>
      <c r="O183" s="63"/>
      <c r="P183" s="63"/>
      <c r="Q183" s="63"/>
    </row>
    <row r="184" spans="1:17" s="67" customFormat="1" ht="12.75">
      <c r="A184" s="56" t="s">
        <v>481</v>
      </c>
      <c r="B184" s="57" t="s">
        <v>163</v>
      </c>
      <c r="C184" s="58">
        <v>2307</v>
      </c>
      <c r="D184" s="59">
        <v>5030149.55</v>
      </c>
      <c r="E184" s="60">
        <v>277150</v>
      </c>
      <c r="F184" s="61">
        <f t="shared" si="31"/>
        <v>41871.02656269169</v>
      </c>
      <c r="G184" s="62">
        <f t="shared" si="27"/>
        <v>0.0020021310857385797</v>
      </c>
      <c r="H184" s="63">
        <f t="shared" si="32"/>
        <v>18.149556377412953</v>
      </c>
      <c r="I184" s="63">
        <f t="shared" si="33"/>
        <v>18801.02656269168</v>
      </c>
      <c r="J184" s="63">
        <f t="shared" si="34"/>
        <v>18801.02656269168</v>
      </c>
      <c r="K184" s="63">
        <f t="shared" si="28"/>
        <v>0.0024641774704024506</v>
      </c>
      <c r="L184" s="64">
        <f t="shared" si="29"/>
        <v>237736.01027673692</v>
      </c>
      <c r="M184" s="71">
        <f t="shared" si="30"/>
        <v>83006.7298361706</v>
      </c>
      <c r="N184" s="66">
        <f t="shared" si="26"/>
        <v>320742.74011290754</v>
      </c>
      <c r="O184" s="63"/>
      <c r="P184" s="63"/>
      <c r="Q184" s="63"/>
    </row>
    <row r="185" spans="1:17" s="67" customFormat="1" ht="12.75">
      <c r="A185" s="56" t="s">
        <v>477</v>
      </c>
      <c r="B185" s="57" t="s">
        <v>34</v>
      </c>
      <c r="C185" s="58">
        <v>199</v>
      </c>
      <c r="D185" s="59">
        <v>242423.49</v>
      </c>
      <c r="E185" s="60">
        <v>22200</v>
      </c>
      <c r="F185" s="61">
        <f t="shared" si="31"/>
        <v>2173.075428378378</v>
      </c>
      <c r="G185" s="62">
        <f t="shared" si="27"/>
        <v>0.00010390912819624313</v>
      </c>
      <c r="H185" s="63">
        <f t="shared" si="32"/>
        <v>10.919977027027027</v>
      </c>
      <c r="I185" s="63">
        <f t="shared" si="33"/>
        <v>183.0754283783784</v>
      </c>
      <c r="J185" s="63">
        <f t="shared" si="34"/>
        <v>183.0754283783784</v>
      </c>
      <c r="K185" s="63">
        <f t="shared" si="28"/>
        <v>2.399498476798549E-05</v>
      </c>
      <c r="L185" s="64">
        <f t="shared" si="29"/>
        <v>12338.323771440768</v>
      </c>
      <c r="M185" s="71">
        <f t="shared" si="30"/>
        <v>808.2799400539554</v>
      </c>
      <c r="N185" s="66">
        <f t="shared" si="26"/>
        <v>13146.603711494723</v>
      </c>
      <c r="O185" s="63"/>
      <c r="P185" s="63"/>
      <c r="Q185" s="63"/>
    </row>
    <row r="186" spans="1:17" s="67" customFormat="1" ht="12.75">
      <c r="A186" s="56" t="s">
        <v>477</v>
      </c>
      <c r="B186" s="57" t="s">
        <v>35</v>
      </c>
      <c r="C186" s="58">
        <v>113</v>
      </c>
      <c r="D186" s="59">
        <v>149280.19</v>
      </c>
      <c r="E186" s="60">
        <v>8900</v>
      </c>
      <c r="F186" s="61">
        <f t="shared" si="31"/>
        <v>1895.3552213483144</v>
      </c>
      <c r="G186" s="62">
        <f t="shared" si="27"/>
        <v>9.06294857972176E-05</v>
      </c>
      <c r="H186" s="63">
        <f t="shared" si="32"/>
        <v>16.773055056179775</v>
      </c>
      <c r="I186" s="63">
        <f t="shared" si="33"/>
        <v>765.3552213483146</v>
      </c>
      <c r="J186" s="63">
        <f t="shared" si="34"/>
        <v>765.3552213483146</v>
      </c>
      <c r="K186" s="63">
        <f t="shared" si="28"/>
        <v>0.00010031213386208786</v>
      </c>
      <c r="L186" s="64">
        <f t="shared" si="29"/>
        <v>10761.479365830084</v>
      </c>
      <c r="M186" s="71">
        <f t="shared" si="30"/>
        <v>3379.0513446339587</v>
      </c>
      <c r="N186" s="66">
        <f t="shared" si="26"/>
        <v>14140.530710464043</v>
      </c>
      <c r="O186" s="63"/>
      <c r="P186" s="63"/>
      <c r="Q186" s="63"/>
    </row>
    <row r="187" spans="1:17" s="67" customFormat="1" ht="12.75">
      <c r="A187" s="56" t="s">
        <v>485</v>
      </c>
      <c r="B187" s="57" t="s">
        <v>274</v>
      </c>
      <c r="C187" s="58">
        <v>7457</v>
      </c>
      <c r="D187" s="59">
        <v>13288071.96</v>
      </c>
      <c r="E187" s="60">
        <v>750700</v>
      </c>
      <c r="F187" s="61">
        <f t="shared" si="31"/>
        <v>131995.6741783935</v>
      </c>
      <c r="G187" s="62">
        <f t="shared" si="27"/>
        <v>0.006311587370801591</v>
      </c>
      <c r="H187" s="63">
        <f t="shared" si="32"/>
        <v>17.700908432130014</v>
      </c>
      <c r="I187" s="63">
        <f t="shared" si="33"/>
        <v>57425.674178393514</v>
      </c>
      <c r="J187" s="63">
        <f t="shared" si="34"/>
        <v>57425.674178393514</v>
      </c>
      <c r="K187" s="63">
        <f t="shared" si="28"/>
        <v>0.007526559896142712</v>
      </c>
      <c r="L187" s="64">
        <f t="shared" si="29"/>
        <v>749447.2318698771</v>
      </c>
      <c r="M187" s="71">
        <f t="shared" si="30"/>
        <v>253534.9549287288</v>
      </c>
      <c r="N187" s="66">
        <f t="shared" si="26"/>
        <v>1002982.1867986058</v>
      </c>
      <c r="O187" s="63"/>
      <c r="P187" s="63"/>
      <c r="Q187" s="63"/>
    </row>
    <row r="188" spans="1:17" s="67" customFormat="1" ht="12.75">
      <c r="A188" s="56" t="s">
        <v>480</v>
      </c>
      <c r="B188" s="57" t="s">
        <v>132</v>
      </c>
      <c r="C188" s="58">
        <v>2439</v>
      </c>
      <c r="D188" s="59">
        <v>3824014.15</v>
      </c>
      <c r="E188" s="60">
        <v>383700</v>
      </c>
      <c r="F188" s="61">
        <f t="shared" si="31"/>
        <v>24307.45507388585</v>
      </c>
      <c r="G188" s="62">
        <f t="shared" si="27"/>
        <v>0.0011623004118553018</v>
      </c>
      <c r="H188" s="63">
        <f t="shared" si="32"/>
        <v>9.966156241855616</v>
      </c>
      <c r="I188" s="63">
        <f t="shared" si="33"/>
        <v>-82.54492611415205</v>
      </c>
      <c r="J188" s="63">
        <f t="shared" si="34"/>
        <v>0</v>
      </c>
      <c r="K188" s="63">
        <f t="shared" si="28"/>
        <v>0</v>
      </c>
      <c r="L188" s="64">
        <f t="shared" si="29"/>
        <v>138013.2722706085</v>
      </c>
      <c r="M188" s="71">
        <f t="shared" si="30"/>
        <v>0</v>
      </c>
      <c r="N188" s="66">
        <f t="shared" si="26"/>
        <v>138013.2722706085</v>
      </c>
      <c r="O188" s="63"/>
      <c r="P188" s="63"/>
      <c r="Q188" s="63"/>
    </row>
    <row r="189" spans="1:17" s="67" customFormat="1" ht="12.75">
      <c r="A189" s="56" t="s">
        <v>484</v>
      </c>
      <c r="B189" s="57" t="s">
        <v>226</v>
      </c>
      <c r="C189" s="58">
        <v>252</v>
      </c>
      <c r="D189" s="59">
        <v>576071.0800000001</v>
      </c>
      <c r="E189" s="60">
        <v>47450</v>
      </c>
      <c r="F189" s="61">
        <f t="shared" si="31"/>
        <v>3059.429128767124</v>
      </c>
      <c r="G189" s="62">
        <f t="shared" si="27"/>
        <v>0.00014629156880468394</v>
      </c>
      <c r="H189" s="63">
        <f t="shared" si="32"/>
        <v>12.14059178082192</v>
      </c>
      <c r="I189" s="63">
        <f t="shared" si="33"/>
        <v>539.4291287671238</v>
      </c>
      <c r="J189" s="63">
        <f t="shared" si="34"/>
        <v>539.4291287671238</v>
      </c>
      <c r="K189" s="63">
        <f t="shared" si="28"/>
        <v>7.070087910117098E-05</v>
      </c>
      <c r="L189" s="64">
        <f t="shared" si="29"/>
        <v>17370.877537681572</v>
      </c>
      <c r="M189" s="71">
        <f t="shared" si="30"/>
        <v>2381.585271848212</v>
      </c>
      <c r="N189" s="66">
        <f t="shared" si="26"/>
        <v>19752.462809529785</v>
      </c>
      <c r="O189" s="63"/>
      <c r="P189" s="63"/>
      <c r="Q189" s="63"/>
    </row>
    <row r="190" spans="1:17" s="67" customFormat="1" ht="12.75">
      <c r="A190" s="56" t="s">
        <v>488</v>
      </c>
      <c r="B190" s="57" t="s">
        <v>348</v>
      </c>
      <c r="C190" s="58">
        <v>909</v>
      </c>
      <c r="D190" s="59">
        <v>909231.83</v>
      </c>
      <c r="E190" s="60">
        <v>59550</v>
      </c>
      <c r="F190" s="61">
        <f t="shared" si="31"/>
        <v>13878.954382367756</v>
      </c>
      <c r="G190" s="62">
        <f t="shared" si="27"/>
        <v>0.0006636447273362445</v>
      </c>
      <c r="H190" s="63">
        <f t="shared" si="32"/>
        <v>15.26837665827036</v>
      </c>
      <c r="I190" s="63">
        <f t="shared" si="33"/>
        <v>4788.954382367758</v>
      </c>
      <c r="J190" s="63">
        <f t="shared" si="34"/>
        <v>4788.954382367758</v>
      </c>
      <c r="K190" s="63">
        <f t="shared" si="28"/>
        <v>0.0006276696358289823</v>
      </c>
      <c r="L190" s="64">
        <f t="shared" si="29"/>
        <v>78802.15778174686</v>
      </c>
      <c r="M190" s="71">
        <f t="shared" si="30"/>
        <v>21143.283920664526</v>
      </c>
      <c r="N190" s="66">
        <f t="shared" si="26"/>
        <v>99945.4417024114</v>
      </c>
      <c r="O190" s="63"/>
      <c r="P190" s="63"/>
      <c r="Q190" s="63"/>
    </row>
    <row r="191" spans="1:17" s="67" customFormat="1" ht="12.75">
      <c r="A191" s="56" t="s">
        <v>478</v>
      </c>
      <c r="B191" s="57" t="s">
        <v>83</v>
      </c>
      <c r="C191" s="58">
        <v>4930</v>
      </c>
      <c r="D191" s="59">
        <v>12582244.23</v>
      </c>
      <c r="E191" s="60">
        <v>2101500</v>
      </c>
      <c r="F191" s="61">
        <f t="shared" si="31"/>
        <v>29517.2324786581</v>
      </c>
      <c r="G191" s="62">
        <f t="shared" si="27"/>
        <v>0.001411414373182608</v>
      </c>
      <c r="H191" s="63">
        <f t="shared" si="32"/>
        <v>5.987268251249108</v>
      </c>
      <c r="I191" s="63">
        <f t="shared" si="33"/>
        <v>-19782.7675213419</v>
      </c>
      <c r="J191" s="63">
        <f t="shared" si="34"/>
        <v>0</v>
      </c>
      <c r="K191" s="63">
        <f t="shared" si="28"/>
        <v>0</v>
      </c>
      <c r="L191" s="64">
        <f t="shared" si="29"/>
        <v>167593.43297638957</v>
      </c>
      <c r="M191" s="71">
        <f t="shared" si="30"/>
        <v>0</v>
      </c>
      <c r="N191" s="66">
        <f t="shared" si="26"/>
        <v>167593.43297638957</v>
      </c>
      <c r="O191" s="63"/>
      <c r="P191" s="63"/>
      <c r="Q191" s="63"/>
    </row>
    <row r="192" spans="1:17" s="67" customFormat="1" ht="12.75">
      <c r="A192" s="56" t="s">
        <v>490</v>
      </c>
      <c r="B192" s="57" t="s">
        <v>409</v>
      </c>
      <c r="C192" s="58">
        <v>984</v>
      </c>
      <c r="D192" s="59">
        <v>1987010.05</v>
      </c>
      <c r="E192" s="60">
        <v>119550</v>
      </c>
      <c r="F192" s="61">
        <f t="shared" si="31"/>
        <v>16354.81295859473</v>
      </c>
      <c r="G192" s="62">
        <f t="shared" si="27"/>
        <v>0.0007820319231202933</v>
      </c>
      <c r="H192" s="63">
        <f t="shared" si="32"/>
        <v>16.620744876620662</v>
      </c>
      <c r="I192" s="63">
        <f t="shared" si="33"/>
        <v>6514.812958594732</v>
      </c>
      <c r="J192" s="63">
        <f t="shared" si="34"/>
        <v>6514.812958594732</v>
      </c>
      <c r="K192" s="63">
        <f t="shared" si="28"/>
        <v>0.0008538712108577928</v>
      </c>
      <c r="L192" s="64">
        <f t="shared" si="29"/>
        <v>92859.62874058177</v>
      </c>
      <c r="M192" s="71">
        <f t="shared" si="30"/>
        <v>28762.967670092767</v>
      </c>
      <c r="N192" s="66">
        <f t="shared" si="26"/>
        <v>121622.59641067454</v>
      </c>
      <c r="O192" s="63"/>
      <c r="P192" s="63"/>
      <c r="Q192" s="63"/>
    </row>
    <row r="193" spans="1:17" s="67" customFormat="1" ht="12.75">
      <c r="A193" s="56" t="s">
        <v>478</v>
      </c>
      <c r="B193" s="57" t="s">
        <v>84</v>
      </c>
      <c r="C193" s="58">
        <v>2867</v>
      </c>
      <c r="D193" s="59">
        <v>6439527.36</v>
      </c>
      <c r="E193" s="60">
        <v>602950</v>
      </c>
      <c r="F193" s="61">
        <f t="shared" si="31"/>
        <v>30619.66156583465</v>
      </c>
      <c r="G193" s="62">
        <f t="shared" si="27"/>
        <v>0.001464128809069529</v>
      </c>
      <c r="H193" s="63">
        <f t="shared" si="32"/>
        <v>10.680035425823037</v>
      </c>
      <c r="I193" s="63">
        <f t="shared" si="33"/>
        <v>1949.6615658346484</v>
      </c>
      <c r="J193" s="63">
        <f t="shared" si="34"/>
        <v>1949.6615658346484</v>
      </c>
      <c r="K193" s="63">
        <f t="shared" si="28"/>
        <v>0.0002555345629356681</v>
      </c>
      <c r="L193" s="64">
        <f t="shared" si="29"/>
        <v>173852.8231636821</v>
      </c>
      <c r="M193" s="71">
        <f t="shared" si="30"/>
        <v>8607.776300276266</v>
      </c>
      <c r="N193" s="66">
        <f t="shared" si="26"/>
        <v>182460.59946395835</v>
      </c>
      <c r="O193" s="63"/>
      <c r="P193" s="63"/>
      <c r="Q193" s="63"/>
    </row>
    <row r="194" spans="1:17" s="67" customFormat="1" ht="12.75">
      <c r="A194" s="56" t="s">
        <v>484</v>
      </c>
      <c r="B194" s="57" t="s">
        <v>227</v>
      </c>
      <c r="C194" s="58">
        <v>1206</v>
      </c>
      <c r="D194" s="59">
        <v>2191401.73</v>
      </c>
      <c r="E194" s="60">
        <v>126750</v>
      </c>
      <c r="F194" s="61">
        <f t="shared" si="31"/>
        <v>20850.73362035503</v>
      </c>
      <c r="G194" s="62">
        <f t="shared" si="27"/>
        <v>0.0009970116657938392</v>
      </c>
      <c r="H194" s="63">
        <f t="shared" si="32"/>
        <v>17.289165522682445</v>
      </c>
      <c r="I194" s="63">
        <f t="shared" si="33"/>
        <v>8790.73362035503</v>
      </c>
      <c r="J194" s="63">
        <f t="shared" si="34"/>
        <v>8790.73362035503</v>
      </c>
      <c r="K194" s="63">
        <f t="shared" si="28"/>
        <v>0.0011521672852999238</v>
      </c>
      <c r="L194" s="64">
        <f t="shared" si="29"/>
        <v>118386.6417706375</v>
      </c>
      <c r="M194" s="71">
        <f t="shared" si="30"/>
        <v>38811.181307223495</v>
      </c>
      <c r="N194" s="66">
        <f t="shared" si="26"/>
        <v>157197.823077861</v>
      </c>
      <c r="O194" s="63"/>
      <c r="P194" s="63"/>
      <c r="Q194" s="63"/>
    </row>
    <row r="195" spans="1:17" s="67" customFormat="1" ht="12.75">
      <c r="A195" s="56" t="s">
        <v>488</v>
      </c>
      <c r="B195" s="57" t="s">
        <v>349</v>
      </c>
      <c r="C195" s="58">
        <v>1704</v>
      </c>
      <c r="D195" s="59">
        <v>2753509.51</v>
      </c>
      <c r="E195" s="60">
        <v>142150</v>
      </c>
      <c r="F195" s="61">
        <f t="shared" si="31"/>
        <v>33007.24730946183</v>
      </c>
      <c r="G195" s="62">
        <f t="shared" si="27"/>
        <v>0.0015782950961087294</v>
      </c>
      <c r="H195" s="63">
        <f t="shared" si="32"/>
        <v>19.37045029897995</v>
      </c>
      <c r="I195" s="63">
        <f t="shared" si="33"/>
        <v>15967.247309461834</v>
      </c>
      <c r="J195" s="63">
        <f t="shared" si="34"/>
        <v>15967.247309461834</v>
      </c>
      <c r="K195" s="63">
        <f t="shared" si="28"/>
        <v>0.0020927650388196115</v>
      </c>
      <c r="L195" s="64">
        <f t="shared" si="29"/>
        <v>187409.09716698786</v>
      </c>
      <c r="M195" s="71">
        <f t="shared" si="30"/>
        <v>70495.56465570298</v>
      </c>
      <c r="N195" s="66">
        <f aca="true" t="shared" si="35" ref="N195:N258">L195+M195</f>
        <v>257904.66182269086</v>
      </c>
      <c r="O195" s="63"/>
      <c r="P195" s="63"/>
      <c r="Q195" s="63"/>
    </row>
    <row r="196" spans="1:17" s="67" customFormat="1" ht="12.75">
      <c r="A196" s="56" t="s">
        <v>477</v>
      </c>
      <c r="B196" s="57" t="s">
        <v>36</v>
      </c>
      <c r="C196" s="58">
        <v>114</v>
      </c>
      <c r="D196" s="59">
        <v>301337.08</v>
      </c>
      <c r="E196" s="60">
        <v>13450</v>
      </c>
      <c r="F196" s="61">
        <f t="shared" si="31"/>
        <v>2554.083800743495</v>
      </c>
      <c r="G196" s="62">
        <f aca="true" t="shared" si="36" ref="G196:G259">F196/$F$495</f>
        <v>0.00012212766184257516</v>
      </c>
      <c r="H196" s="63">
        <f t="shared" si="32"/>
        <v>22.404243866171004</v>
      </c>
      <c r="I196" s="63">
        <f t="shared" si="33"/>
        <v>1414.0838007434945</v>
      </c>
      <c r="J196" s="63">
        <f t="shared" si="34"/>
        <v>1414.0838007434945</v>
      </c>
      <c r="K196" s="63">
        <f aca="true" t="shared" si="37" ref="K196:K259">J196/$J$495</f>
        <v>0.00018533846710093235</v>
      </c>
      <c r="L196" s="64">
        <f aca="true" t="shared" si="38" ref="L196:L259">$B$502*G196</f>
        <v>14501.619438254564</v>
      </c>
      <c r="M196" s="71">
        <f aca="true" t="shared" si="39" ref="M196:M259">$G$502*K196</f>
        <v>6243.194839527733</v>
      </c>
      <c r="N196" s="66">
        <f t="shared" si="35"/>
        <v>20744.814277782298</v>
      </c>
      <c r="O196" s="63"/>
      <c r="P196" s="63"/>
      <c r="Q196" s="63"/>
    </row>
    <row r="197" spans="1:17" s="67" customFormat="1" ht="12.75">
      <c r="A197" s="56" t="s">
        <v>484</v>
      </c>
      <c r="B197" s="57" t="s">
        <v>228</v>
      </c>
      <c r="C197" s="58">
        <v>1465</v>
      </c>
      <c r="D197" s="59">
        <v>1432906.85</v>
      </c>
      <c r="E197" s="60">
        <v>98500</v>
      </c>
      <c r="F197" s="61">
        <f aca="true" t="shared" si="40" ref="F197:F260">(C197*D197)/E197</f>
        <v>21311.76177918782</v>
      </c>
      <c r="G197" s="62">
        <f t="shared" si="36"/>
        <v>0.0010190564753907074</v>
      </c>
      <c r="H197" s="63">
        <f aca="true" t="shared" si="41" ref="H197:H260">D197/E197</f>
        <v>14.54727766497462</v>
      </c>
      <c r="I197" s="63">
        <f aca="true" t="shared" si="42" ref="I197:I260">(H197-10)*C197</f>
        <v>6661.761779187819</v>
      </c>
      <c r="J197" s="63">
        <f aca="true" t="shared" si="43" ref="J197:J260">IF(I197&gt;0,I197,0)</f>
        <v>6661.761779187819</v>
      </c>
      <c r="K197" s="63">
        <f t="shared" si="37"/>
        <v>0.0008731312215705193</v>
      </c>
      <c r="L197" s="64">
        <f t="shared" si="38"/>
        <v>121004.27511053266</v>
      </c>
      <c r="M197" s="71">
        <f t="shared" si="39"/>
        <v>29411.748257154923</v>
      </c>
      <c r="N197" s="66">
        <f t="shared" si="35"/>
        <v>150416.0233676876</v>
      </c>
      <c r="O197" s="63"/>
      <c r="P197" s="63"/>
      <c r="Q197" s="63"/>
    </row>
    <row r="198" spans="1:17" s="67" customFormat="1" ht="12.75">
      <c r="A198" s="56" t="s">
        <v>485</v>
      </c>
      <c r="B198" s="57" t="s">
        <v>275</v>
      </c>
      <c r="C198" s="58">
        <v>5877</v>
      </c>
      <c r="D198" s="59">
        <v>6355097.82</v>
      </c>
      <c r="E198" s="60">
        <v>591650</v>
      </c>
      <c r="F198" s="61">
        <f t="shared" si="40"/>
        <v>63126.69633759824</v>
      </c>
      <c r="G198" s="62">
        <f t="shared" si="36"/>
        <v>0.003018505430915337</v>
      </c>
      <c r="H198" s="63">
        <f t="shared" si="41"/>
        <v>10.7413129721964</v>
      </c>
      <c r="I198" s="63">
        <f t="shared" si="42"/>
        <v>4356.696337598246</v>
      </c>
      <c r="J198" s="63">
        <f t="shared" si="43"/>
        <v>4356.696337598246</v>
      </c>
      <c r="K198" s="63">
        <f t="shared" si="37"/>
        <v>0.0005710152541243724</v>
      </c>
      <c r="L198" s="64">
        <f t="shared" si="38"/>
        <v>358421.8052734303</v>
      </c>
      <c r="M198" s="71">
        <f t="shared" si="39"/>
        <v>19234.86011082351</v>
      </c>
      <c r="N198" s="66">
        <f t="shared" si="35"/>
        <v>377656.66538425384</v>
      </c>
      <c r="O198" s="63"/>
      <c r="P198" s="63"/>
      <c r="Q198" s="63"/>
    </row>
    <row r="199" spans="1:17" s="67" customFormat="1" ht="12.75">
      <c r="A199" s="56" t="s">
        <v>477</v>
      </c>
      <c r="B199" s="57" t="s">
        <v>37</v>
      </c>
      <c r="C199" s="58">
        <v>84</v>
      </c>
      <c r="D199" s="59">
        <v>145113.45</v>
      </c>
      <c r="E199" s="60">
        <v>10000</v>
      </c>
      <c r="F199" s="61">
        <f t="shared" si="40"/>
        <v>1218.95298</v>
      </c>
      <c r="G199" s="62">
        <f t="shared" si="36"/>
        <v>5.8286214923763964E-05</v>
      </c>
      <c r="H199" s="63">
        <f t="shared" si="41"/>
        <v>14.511345</v>
      </c>
      <c r="I199" s="63">
        <f t="shared" si="42"/>
        <v>378.95298</v>
      </c>
      <c r="J199" s="63">
        <f t="shared" si="43"/>
        <v>378.95298</v>
      </c>
      <c r="K199" s="63">
        <f t="shared" si="37"/>
        <v>4.966789406653444E-05</v>
      </c>
      <c r="L199" s="64">
        <f t="shared" si="38"/>
        <v>6920.991481932035</v>
      </c>
      <c r="M199" s="71">
        <f t="shared" si="39"/>
        <v>1673.0813887520173</v>
      </c>
      <c r="N199" s="66">
        <f t="shared" si="35"/>
        <v>8594.072870684053</v>
      </c>
      <c r="O199" s="63"/>
      <c r="P199" s="63"/>
      <c r="Q199" s="63"/>
    </row>
    <row r="200" spans="1:17" s="67" customFormat="1" ht="12.75">
      <c r="A200" s="56" t="s">
        <v>488</v>
      </c>
      <c r="B200" s="57" t="s">
        <v>350</v>
      </c>
      <c r="C200" s="58">
        <v>73</v>
      </c>
      <c r="D200" s="59">
        <v>107086.14</v>
      </c>
      <c r="E200" s="60">
        <v>11700</v>
      </c>
      <c r="F200" s="61">
        <f t="shared" si="40"/>
        <v>668.1442923076922</v>
      </c>
      <c r="G200" s="62">
        <f t="shared" si="36"/>
        <v>3.1948403638614774E-05</v>
      </c>
      <c r="H200" s="63">
        <f t="shared" si="41"/>
        <v>9.152661538461539</v>
      </c>
      <c r="I200" s="63">
        <f t="shared" si="42"/>
        <v>-61.85570769230768</v>
      </c>
      <c r="J200" s="63">
        <f t="shared" si="43"/>
        <v>0</v>
      </c>
      <c r="K200" s="63">
        <f t="shared" si="37"/>
        <v>0</v>
      </c>
      <c r="L200" s="64">
        <f t="shared" si="38"/>
        <v>3793.600763634907</v>
      </c>
      <c r="M200" s="71">
        <f t="shared" si="39"/>
        <v>0</v>
      </c>
      <c r="N200" s="66">
        <f t="shared" si="35"/>
        <v>3793.600763634907</v>
      </c>
      <c r="O200" s="63"/>
      <c r="P200" s="63"/>
      <c r="Q200" s="63"/>
    </row>
    <row r="201" spans="1:17" s="67" customFormat="1" ht="12.75">
      <c r="A201" s="56" t="s">
        <v>484</v>
      </c>
      <c r="B201" s="57" t="s">
        <v>229</v>
      </c>
      <c r="C201" s="58">
        <v>1667</v>
      </c>
      <c r="D201" s="59">
        <v>2280097.44</v>
      </c>
      <c r="E201" s="60">
        <v>186550</v>
      </c>
      <c r="F201" s="61">
        <f t="shared" si="40"/>
        <v>20374.81872141517</v>
      </c>
      <c r="G201" s="62">
        <f t="shared" si="36"/>
        <v>0.0009742550225597169</v>
      </c>
      <c r="H201" s="63">
        <f t="shared" si="41"/>
        <v>12.222446743500402</v>
      </c>
      <c r="I201" s="63">
        <f t="shared" si="42"/>
        <v>3704.818721415171</v>
      </c>
      <c r="J201" s="63">
        <f t="shared" si="43"/>
        <v>3704.818721415171</v>
      </c>
      <c r="K201" s="63">
        <f t="shared" si="37"/>
        <v>0.00048557618887430903</v>
      </c>
      <c r="L201" s="64">
        <f t="shared" si="38"/>
        <v>115684.4842504292</v>
      </c>
      <c r="M201" s="71">
        <f t="shared" si="39"/>
        <v>16356.813585420983</v>
      </c>
      <c r="N201" s="66">
        <f t="shared" si="35"/>
        <v>132041.2978358502</v>
      </c>
      <c r="O201" s="63"/>
      <c r="P201" s="63"/>
      <c r="Q201" s="63"/>
    </row>
    <row r="202" spans="1:17" s="67" customFormat="1" ht="12.75">
      <c r="A202" s="56" t="s">
        <v>477</v>
      </c>
      <c r="B202" s="57" t="s">
        <v>38</v>
      </c>
      <c r="C202" s="58">
        <v>1285</v>
      </c>
      <c r="D202" s="59">
        <v>873504.57</v>
      </c>
      <c r="E202" s="60">
        <v>65750</v>
      </c>
      <c r="F202" s="61">
        <f t="shared" si="40"/>
        <v>17071.53418174905</v>
      </c>
      <c r="G202" s="62">
        <f t="shared" si="36"/>
        <v>0.0008163031115406996</v>
      </c>
      <c r="H202" s="63">
        <f t="shared" si="41"/>
        <v>13.285240608365019</v>
      </c>
      <c r="I202" s="63">
        <f t="shared" si="42"/>
        <v>4221.534181749049</v>
      </c>
      <c r="J202" s="63">
        <f t="shared" si="43"/>
        <v>4221.534181749049</v>
      </c>
      <c r="K202" s="63">
        <f t="shared" si="37"/>
        <v>0.0005533000757438717</v>
      </c>
      <c r="L202" s="64">
        <f t="shared" si="38"/>
        <v>96929.04040925087</v>
      </c>
      <c r="M202" s="71">
        <f t="shared" si="39"/>
        <v>18638.117772460344</v>
      </c>
      <c r="N202" s="66">
        <f t="shared" si="35"/>
        <v>115567.15818171122</v>
      </c>
      <c r="O202" s="63"/>
      <c r="P202" s="63"/>
      <c r="Q202" s="63"/>
    </row>
    <row r="203" spans="1:17" s="67" customFormat="1" ht="12.75">
      <c r="A203" s="56" t="s">
        <v>485</v>
      </c>
      <c r="B203" s="57" t="s">
        <v>276</v>
      </c>
      <c r="C203" s="58">
        <v>3088</v>
      </c>
      <c r="D203" s="59">
        <v>4930729.13</v>
      </c>
      <c r="E203" s="60">
        <v>316250</v>
      </c>
      <c r="F203" s="61">
        <f t="shared" si="40"/>
        <v>48145.74404249802</v>
      </c>
      <c r="G203" s="62">
        <f t="shared" si="36"/>
        <v>0.00230216688499795</v>
      </c>
      <c r="H203" s="63">
        <f t="shared" si="41"/>
        <v>15.591238355731225</v>
      </c>
      <c r="I203" s="63">
        <f t="shared" si="42"/>
        <v>17265.744042498023</v>
      </c>
      <c r="J203" s="63">
        <f t="shared" si="43"/>
        <v>17265.744042498023</v>
      </c>
      <c r="K203" s="63">
        <f t="shared" si="37"/>
        <v>0.0022629539582527886</v>
      </c>
      <c r="L203" s="64">
        <f t="shared" si="38"/>
        <v>273362.7054338133</v>
      </c>
      <c r="M203" s="71">
        <f t="shared" si="39"/>
        <v>76228.44137670974</v>
      </c>
      <c r="N203" s="66">
        <f t="shared" si="35"/>
        <v>349591.146810523</v>
      </c>
      <c r="O203" s="63"/>
      <c r="P203" s="63"/>
      <c r="Q203" s="63"/>
    </row>
    <row r="204" spans="1:17" s="67" customFormat="1" ht="12.75">
      <c r="A204" s="56" t="s">
        <v>491</v>
      </c>
      <c r="B204" s="57" t="s">
        <v>441</v>
      </c>
      <c r="C204" s="58">
        <v>4605</v>
      </c>
      <c r="D204" s="59">
        <v>5853634.67</v>
      </c>
      <c r="E204" s="60">
        <v>562200</v>
      </c>
      <c r="F204" s="61">
        <f t="shared" si="40"/>
        <v>47947.327739861255</v>
      </c>
      <c r="G204" s="62">
        <f t="shared" si="36"/>
        <v>0.0022926792874863005</v>
      </c>
      <c r="H204" s="63">
        <f t="shared" si="41"/>
        <v>10.412014710067591</v>
      </c>
      <c r="I204" s="63">
        <f t="shared" si="42"/>
        <v>1897.3277398612588</v>
      </c>
      <c r="J204" s="63">
        <f t="shared" si="43"/>
        <v>1897.3277398612588</v>
      </c>
      <c r="K204" s="63">
        <f t="shared" si="37"/>
        <v>0.00024867537179131357</v>
      </c>
      <c r="L204" s="64">
        <f t="shared" si="38"/>
        <v>272236.1340541481</v>
      </c>
      <c r="M204" s="71">
        <f t="shared" si="39"/>
        <v>8376.72190867796</v>
      </c>
      <c r="N204" s="66">
        <f t="shared" si="35"/>
        <v>280612.85596282606</v>
      </c>
      <c r="O204" s="63"/>
      <c r="P204" s="63"/>
      <c r="Q204" s="63"/>
    </row>
    <row r="205" spans="1:17" s="67" customFormat="1" ht="12.75">
      <c r="A205" s="56" t="s">
        <v>482</v>
      </c>
      <c r="B205" s="57" t="s">
        <v>186</v>
      </c>
      <c r="C205" s="58">
        <v>1646</v>
      </c>
      <c r="D205" s="59">
        <v>3318946.31</v>
      </c>
      <c r="E205" s="60">
        <v>223900</v>
      </c>
      <c r="F205" s="61">
        <f t="shared" si="40"/>
        <v>24399.221198124163</v>
      </c>
      <c r="G205" s="62">
        <f t="shared" si="36"/>
        <v>0.001166688358008955</v>
      </c>
      <c r="H205" s="63">
        <f t="shared" si="41"/>
        <v>14.82334216167932</v>
      </c>
      <c r="I205" s="63">
        <f t="shared" si="42"/>
        <v>7939.221198124162</v>
      </c>
      <c r="J205" s="63">
        <f t="shared" si="43"/>
        <v>7939.221198124162</v>
      </c>
      <c r="K205" s="63">
        <f t="shared" si="37"/>
        <v>0.001040562862018437</v>
      </c>
      <c r="L205" s="64">
        <f t="shared" si="38"/>
        <v>138534.30349544153</v>
      </c>
      <c r="M205" s="71">
        <f t="shared" si="39"/>
        <v>35051.745015349996</v>
      </c>
      <c r="N205" s="66">
        <f t="shared" si="35"/>
        <v>173586.04851079153</v>
      </c>
      <c r="O205" s="63"/>
      <c r="P205" s="63"/>
      <c r="Q205" s="63"/>
    </row>
    <row r="206" spans="1:17" s="67" customFormat="1" ht="12.75">
      <c r="A206" s="56" t="s">
        <v>477</v>
      </c>
      <c r="B206" s="57" t="s">
        <v>39</v>
      </c>
      <c r="C206" s="58">
        <v>5266</v>
      </c>
      <c r="D206" s="59">
        <v>5775655.160000001</v>
      </c>
      <c r="E206" s="60">
        <v>305050</v>
      </c>
      <c r="F206" s="61">
        <f t="shared" si="40"/>
        <v>99703.65537636455</v>
      </c>
      <c r="G206" s="62">
        <f t="shared" si="36"/>
        <v>0.004767492086488585</v>
      </c>
      <c r="H206" s="63">
        <f t="shared" si="41"/>
        <v>18.93347044746763</v>
      </c>
      <c r="I206" s="63">
        <f t="shared" si="42"/>
        <v>47043.65537636454</v>
      </c>
      <c r="J206" s="63">
        <f t="shared" si="43"/>
        <v>47043.65537636454</v>
      </c>
      <c r="K206" s="63">
        <f t="shared" si="37"/>
        <v>0.006165829047539954</v>
      </c>
      <c r="L206" s="64">
        <f t="shared" si="38"/>
        <v>566099.0710054347</v>
      </c>
      <c r="M206" s="71">
        <f t="shared" si="39"/>
        <v>207698.23282313094</v>
      </c>
      <c r="N206" s="66">
        <f t="shared" si="35"/>
        <v>773797.3038285656</v>
      </c>
      <c r="O206" s="63"/>
      <c r="P206" s="63"/>
      <c r="Q206" s="63"/>
    </row>
    <row r="207" spans="1:17" s="67" customFormat="1" ht="12.75">
      <c r="A207" s="56" t="s">
        <v>485</v>
      </c>
      <c r="B207" s="57" t="s">
        <v>277</v>
      </c>
      <c r="C207" s="58">
        <v>1178</v>
      </c>
      <c r="D207" s="59">
        <v>1133034.36</v>
      </c>
      <c r="E207" s="60">
        <v>64600</v>
      </c>
      <c r="F207" s="61">
        <f t="shared" si="40"/>
        <v>20661.2148</v>
      </c>
      <c r="G207" s="62">
        <f t="shared" si="36"/>
        <v>0.0009879495158368232</v>
      </c>
      <c r="H207" s="63">
        <f t="shared" si="41"/>
        <v>17.53923157894737</v>
      </c>
      <c r="I207" s="63">
        <f t="shared" si="42"/>
        <v>8881.214800000002</v>
      </c>
      <c r="J207" s="63">
        <f t="shared" si="43"/>
        <v>8881.214800000002</v>
      </c>
      <c r="K207" s="63">
        <f t="shared" si="37"/>
        <v>0.0011640263018080446</v>
      </c>
      <c r="L207" s="64">
        <f t="shared" si="38"/>
        <v>117310.58866369734</v>
      </c>
      <c r="M207" s="71">
        <f t="shared" si="39"/>
        <v>39210.65666613565</v>
      </c>
      <c r="N207" s="66">
        <f t="shared" si="35"/>
        <v>156521.245329833</v>
      </c>
      <c r="O207" s="63"/>
      <c r="P207" s="63"/>
      <c r="Q207" s="63"/>
    </row>
    <row r="208" spans="1:17" s="67" customFormat="1" ht="12.75">
      <c r="A208" s="56" t="s">
        <v>485</v>
      </c>
      <c r="B208" s="57" t="s">
        <v>278</v>
      </c>
      <c r="C208" s="58">
        <v>1538</v>
      </c>
      <c r="D208" s="59">
        <v>1472631.6</v>
      </c>
      <c r="E208" s="60">
        <v>111900</v>
      </c>
      <c r="F208" s="61">
        <f t="shared" si="40"/>
        <v>20240.459345844505</v>
      </c>
      <c r="G208" s="62">
        <f t="shared" si="36"/>
        <v>0.0009678304109708971</v>
      </c>
      <c r="H208" s="63">
        <f t="shared" si="41"/>
        <v>13.160246648793567</v>
      </c>
      <c r="I208" s="63">
        <f t="shared" si="42"/>
        <v>4860.459345844506</v>
      </c>
      <c r="J208" s="63">
        <f t="shared" si="43"/>
        <v>4860.459345844506</v>
      </c>
      <c r="K208" s="63">
        <f t="shared" si="37"/>
        <v>0.0006370415134460802</v>
      </c>
      <c r="L208" s="64">
        <f t="shared" si="38"/>
        <v>114921.61635552297</v>
      </c>
      <c r="M208" s="71">
        <f t="shared" si="39"/>
        <v>21458.979085791187</v>
      </c>
      <c r="N208" s="66">
        <f t="shared" si="35"/>
        <v>136380.59544131416</v>
      </c>
      <c r="O208" s="63"/>
      <c r="P208" s="63"/>
      <c r="Q208" s="63"/>
    </row>
    <row r="209" spans="1:17" s="67" customFormat="1" ht="12.75">
      <c r="A209" s="56" t="s">
        <v>490</v>
      </c>
      <c r="B209" s="57" t="s">
        <v>520</v>
      </c>
      <c r="C209" s="58">
        <v>728</v>
      </c>
      <c r="D209" s="59">
        <v>47873.4375</v>
      </c>
      <c r="E209" s="60">
        <v>3281.25</v>
      </c>
      <c r="F209" s="61">
        <f t="shared" si="40"/>
        <v>10621.52</v>
      </c>
      <c r="G209" s="62">
        <f t="shared" si="36"/>
        <v>0.0005078852159966478</v>
      </c>
      <c r="H209" s="63">
        <f t="shared" si="41"/>
        <v>14.59</v>
      </c>
      <c r="I209" s="63">
        <f t="shared" si="42"/>
        <v>3341.52</v>
      </c>
      <c r="J209" s="63">
        <f t="shared" si="43"/>
        <v>3341.52</v>
      </c>
      <c r="K209" s="63">
        <f t="shared" si="37"/>
        <v>0.00043796003763107007</v>
      </c>
      <c r="L209" s="64">
        <f t="shared" si="38"/>
        <v>60307.042725446845</v>
      </c>
      <c r="M209" s="71">
        <f t="shared" si="39"/>
        <v>14752.84591281652</v>
      </c>
      <c r="N209" s="66">
        <f t="shared" si="35"/>
        <v>75059.88863826336</v>
      </c>
      <c r="O209" s="63"/>
      <c r="P209" s="63"/>
      <c r="Q209" s="63"/>
    </row>
    <row r="210" spans="1:17" s="67" customFormat="1" ht="12.75">
      <c r="A210" s="56" t="s">
        <v>479</v>
      </c>
      <c r="B210" s="57" t="s">
        <v>105</v>
      </c>
      <c r="C210" s="58">
        <v>927</v>
      </c>
      <c r="D210" s="59">
        <v>1294306.99</v>
      </c>
      <c r="E210" s="60">
        <v>99300</v>
      </c>
      <c r="F210" s="61">
        <f t="shared" si="40"/>
        <v>12082.805435347433</v>
      </c>
      <c r="G210" s="62">
        <f t="shared" si="36"/>
        <v>0.0005777589505435097</v>
      </c>
      <c r="H210" s="63">
        <f t="shared" si="41"/>
        <v>13.034310070493454</v>
      </c>
      <c r="I210" s="63">
        <f t="shared" si="42"/>
        <v>2812.805435347432</v>
      </c>
      <c r="J210" s="63">
        <f t="shared" si="43"/>
        <v>2812.805435347432</v>
      </c>
      <c r="K210" s="63">
        <f t="shared" si="37"/>
        <v>0.0003686634747999832</v>
      </c>
      <c r="L210" s="64">
        <f t="shared" si="38"/>
        <v>68603.9534485421</v>
      </c>
      <c r="M210" s="71">
        <f t="shared" si="39"/>
        <v>12418.56555412311</v>
      </c>
      <c r="N210" s="66">
        <f t="shared" si="35"/>
        <v>81022.51900266521</v>
      </c>
      <c r="O210" s="63"/>
      <c r="P210" s="63"/>
      <c r="Q210" s="63"/>
    </row>
    <row r="211" spans="1:17" s="67" customFormat="1" ht="12.75">
      <c r="A211" s="56" t="s">
        <v>477</v>
      </c>
      <c r="B211" s="57" t="s">
        <v>40</v>
      </c>
      <c r="C211" s="58">
        <v>811</v>
      </c>
      <c r="D211" s="59">
        <v>1648570.64</v>
      </c>
      <c r="E211" s="60">
        <v>81950</v>
      </c>
      <c r="F211" s="61">
        <f t="shared" si="40"/>
        <v>16314.713716168395</v>
      </c>
      <c r="G211" s="62">
        <f t="shared" si="36"/>
        <v>0.000780114512768385</v>
      </c>
      <c r="H211" s="63">
        <f t="shared" si="41"/>
        <v>20.116786333129955</v>
      </c>
      <c r="I211" s="63">
        <f t="shared" si="42"/>
        <v>8204.713716168393</v>
      </c>
      <c r="J211" s="63">
        <f t="shared" si="43"/>
        <v>8204.713716168393</v>
      </c>
      <c r="K211" s="63">
        <f t="shared" si="37"/>
        <v>0.001075359934366775</v>
      </c>
      <c r="L211" s="64">
        <f t="shared" si="38"/>
        <v>92631.95259571144</v>
      </c>
      <c r="M211" s="71">
        <f t="shared" si="39"/>
        <v>36223.89727232053</v>
      </c>
      <c r="N211" s="66">
        <f t="shared" si="35"/>
        <v>128855.84986803198</v>
      </c>
      <c r="O211" s="63"/>
      <c r="P211" s="63"/>
      <c r="Q211" s="63"/>
    </row>
    <row r="212" spans="1:17" s="67" customFormat="1" ht="12.75">
      <c r="A212" s="56" t="s">
        <v>482</v>
      </c>
      <c r="B212" s="57" t="s">
        <v>187</v>
      </c>
      <c r="C212" s="58">
        <v>72</v>
      </c>
      <c r="D212" s="59">
        <v>725186.96</v>
      </c>
      <c r="E212" s="60">
        <v>76800</v>
      </c>
      <c r="F212" s="61">
        <f t="shared" si="40"/>
        <v>679.8627749999999</v>
      </c>
      <c r="G212" s="62">
        <f t="shared" si="36"/>
        <v>3.250874190595652E-05</v>
      </c>
      <c r="H212" s="63">
        <f t="shared" si="41"/>
        <v>9.442538541666666</v>
      </c>
      <c r="I212" s="63">
        <f t="shared" si="42"/>
        <v>-40.13722500000004</v>
      </c>
      <c r="J212" s="63">
        <f t="shared" si="43"/>
        <v>0</v>
      </c>
      <c r="K212" s="63">
        <f t="shared" si="37"/>
        <v>0</v>
      </c>
      <c r="L212" s="64">
        <f t="shared" si="38"/>
        <v>3860.1361593600395</v>
      </c>
      <c r="M212" s="71">
        <f t="shared" si="39"/>
        <v>0</v>
      </c>
      <c r="N212" s="66">
        <f t="shared" si="35"/>
        <v>3860.1361593600395</v>
      </c>
      <c r="O212" s="63"/>
      <c r="P212" s="63"/>
      <c r="Q212" s="63"/>
    </row>
    <row r="213" spans="1:17" s="67" customFormat="1" ht="12.75">
      <c r="A213" s="56" t="s">
        <v>489</v>
      </c>
      <c r="B213" s="57" t="s">
        <v>373</v>
      </c>
      <c r="C213" s="58">
        <v>559</v>
      </c>
      <c r="D213" s="59">
        <v>6338418.57</v>
      </c>
      <c r="E213" s="60">
        <v>420700</v>
      </c>
      <c r="F213" s="61">
        <f t="shared" si="40"/>
        <v>8422.096459781316</v>
      </c>
      <c r="G213" s="62">
        <f t="shared" si="36"/>
        <v>0.000402716210073571</v>
      </c>
      <c r="H213" s="63">
        <f t="shared" si="41"/>
        <v>15.06636218207749</v>
      </c>
      <c r="I213" s="63">
        <f t="shared" si="42"/>
        <v>2832.096459781317</v>
      </c>
      <c r="J213" s="63">
        <f t="shared" si="43"/>
        <v>2832.096459781317</v>
      </c>
      <c r="K213" s="63">
        <f t="shared" si="37"/>
        <v>0.0003711918743867001</v>
      </c>
      <c r="L213" s="64">
        <f t="shared" si="38"/>
        <v>47819.119206842945</v>
      </c>
      <c r="M213" s="71">
        <f t="shared" si="39"/>
        <v>12503.735629709516</v>
      </c>
      <c r="N213" s="66">
        <f t="shared" si="35"/>
        <v>60322.85483655246</v>
      </c>
      <c r="O213" s="63"/>
      <c r="P213" s="63"/>
      <c r="Q213" s="63"/>
    </row>
    <row r="214" spans="1:17" s="67" customFormat="1" ht="12.75">
      <c r="A214" s="56" t="s">
        <v>488</v>
      </c>
      <c r="B214" s="57" t="s">
        <v>351</v>
      </c>
      <c r="C214" s="58">
        <v>843</v>
      </c>
      <c r="D214" s="59">
        <v>1537019.82</v>
      </c>
      <c r="E214" s="60">
        <v>92250</v>
      </c>
      <c r="F214" s="61">
        <f t="shared" si="40"/>
        <v>14045.612013658536</v>
      </c>
      <c r="G214" s="62">
        <f t="shared" si="36"/>
        <v>0.0006716137324377374</v>
      </c>
      <c r="H214" s="63">
        <f t="shared" si="41"/>
        <v>16.661461463414636</v>
      </c>
      <c r="I214" s="63">
        <f t="shared" si="42"/>
        <v>5615.612013658538</v>
      </c>
      <c r="J214" s="63">
        <f t="shared" si="43"/>
        <v>5615.612013658538</v>
      </c>
      <c r="K214" s="63">
        <f t="shared" si="37"/>
        <v>0.0007360164382746123</v>
      </c>
      <c r="L214" s="64">
        <f t="shared" si="38"/>
        <v>79748.40924959467</v>
      </c>
      <c r="M214" s="71">
        <f t="shared" si="39"/>
        <v>24792.986049362476</v>
      </c>
      <c r="N214" s="66">
        <f t="shared" si="35"/>
        <v>104541.39529895714</v>
      </c>
      <c r="O214" s="63"/>
      <c r="P214" s="63"/>
      <c r="Q214" s="63"/>
    </row>
    <row r="215" spans="1:17" s="67" customFormat="1" ht="12.75">
      <c r="A215" s="56" t="s">
        <v>489</v>
      </c>
      <c r="B215" s="57" t="s">
        <v>374</v>
      </c>
      <c r="C215" s="58">
        <v>569</v>
      </c>
      <c r="D215" s="59">
        <v>722735.31</v>
      </c>
      <c r="E215" s="60">
        <v>41400</v>
      </c>
      <c r="F215" s="61">
        <f t="shared" si="40"/>
        <v>9933.24616884058</v>
      </c>
      <c r="G215" s="62">
        <f t="shared" si="36"/>
        <v>0.0004749742857904962</v>
      </c>
      <c r="H215" s="63">
        <f t="shared" si="41"/>
        <v>17.45737463768116</v>
      </c>
      <c r="I215" s="63">
        <f t="shared" si="42"/>
        <v>4243.246168840579</v>
      </c>
      <c r="J215" s="63">
        <f t="shared" si="43"/>
        <v>4243.246168840579</v>
      </c>
      <c r="K215" s="63">
        <f t="shared" si="37"/>
        <v>0.000556145781495641</v>
      </c>
      <c r="L215" s="64">
        <f t="shared" si="38"/>
        <v>56399.15013168078</v>
      </c>
      <c r="M215" s="71">
        <f t="shared" si="39"/>
        <v>18733.97642361982</v>
      </c>
      <c r="N215" s="66">
        <f t="shared" si="35"/>
        <v>75133.1265553006</v>
      </c>
      <c r="O215" s="63"/>
      <c r="P215" s="63"/>
      <c r="Q215" s="63"/>
    </row>
    <row r="216" spans="1:17" s="67" customFormat="1" ht="12.75">
      <c r="A216" s="56" t="s">
        <v>479</v>
      </c>
      <c r="B216" s="57" t="s">
        <v>106</v>
      </c>
      <c r="C216" s="58">
        <v>4693</v>
      </c>
      <c r="D216" s="59">
        <v>9631158.48</v>
      </c>
      <c r="E216" s="60">
        <v>589200</v>
      </c>
      <c r="F216" s="61">
        <f t="shared" si="40"/>
        <v>76712.53690875764</v>
      </c>
      <c r="G216" s="62">
        <f t="shared" si="36"/>
        <v>0.0036681344456871694</v>
      </c>
      <c r="H216" s="63">
        <f t="shared" si="41"/>
        <v>16.3461617107943</v>
      </c>
      <c r="I216" s="63">
        <f t="shared" si="42"/>
        <v>29782.536908757644</v>
      </c>
      <c r="J216" s="63">
        <f t="shared" si="43"/>
        <v>29782.536908757644</v>
      </c>
      <c r="K216" s="63">
        <f t="shared" si="37"/>
        <v>0.003903481345408147</v>
      </c>
      <c r="L216" s="64">
        <f t="shared" si="38"/>
        <v>435559.71658800857</v>
      </c>
      <c r="M216" s="71">
        <f t="shared" si="39"/>
        <v>131490.21340817123</v>
      </c>
      <c r="N216" s="66">
        <f t="shared" si="35"/>
        <v>567049.9299961798</v>
      </c>
      <c r="O216" s="63"/>
      <c r="P216" s="63"/>
      <c r="Q216" s="63"/>
    </row>
    <row r="217" spans="1:17" s="67" customFormat="1" ht="12.75">
      <c r="A217" s="56" t="s">
        <v>483</v>
      </c>
      <c r="B217" s="57" t="s">
        <v>206</v>
      </c>
      <c r="C217" s="58">
        <v>2475</v>
      </c>
      <c r="D217" s="59">
        <v>4493456.88</v>
      </c>
      <c r="E217" s="60">
        <v>386800</v>
      </c>
      <c r="F217" s="61">
        <f t="shared" si="40"/>
        <v>28752.083190279212</v>
      </c>
      <c r="G217" s="62">
        <f t="shared" si="36"/>
        <v>0.0013748275182317166</v>
      </c>
      <c r="H217" s="63">
        <f t="shared" si="41"/>
        <v>11.617003309203723</v>
      </c>
      <c r="I217" s="63">
        <f t="shared" si="42"/>
        <v>4002.0831902792133</v>
      </c>
      <c r="J217" s="63">
        <f t="shared" si="43"/>
        <v>4002.0831902792133</v>
      </c>
      <c r="K217" s="63">
        <f t="shared" si="37"/>
        <v>0.0005245374873163582</v>
      </c>
      <c r="L217" s="64">
        <f t="shared" si="38"/>
        <v>163249.05563438853</v>
      </c>
      <c r="M217" s="71">
        <f t="shared" si="39"/>
        <v>17669.239339121832</v>
      </c>
      <c r="N217" s="66">
        <f t="shared" si="35"/>
        <v>180918.29497351035</v>
      </c>
      <c r="O217" s="63"/>
      <c r="P217" s="63"/>
      <c r="Q217" s="63"/>
    </row>
    <row r="218" spans="1:17" s="67" customFormat="1" ht="12.75">
      <c r="A218" s="56" t="s">
        <v>490</v>
      </c>
      <c r="B218" s="57" t="s">
        <v>410</v>
      </c>
      <c r="C218" s="58">
        <v>531</v>
      </c>
      <c r="D218" s="59">
        <v>910316.88</v>
      </c>
      <c r="E218" s="60">
        <v>59100</v>
      </c>
      <c r="F218" s="61">
        <f t="shared" si="40"/>
        <v>8178.98922639594</v>
      </c>
      <c r="G218" s="62">
        <f t="shared" si="36"/>
        <v>0.0003910916431812355</v>
      </c>
      <c r="H218" s="63">
        <f t="shared" si="41"/>
        <v>15.402992893401015</v>
      </c>
      <c r="I218" s="63">
        <f t="shared" si="42"/>
        <v>2868.9892263959387</v>
      </c>
      <c r="J218" s="63">
        <f t="shared" si="43"/>
        <v>2868.9892263959387</v>
      </c>
      <c r="K218" s="63">
        <f t="shared" si="37"/>
        <v>0.0003760272659015957</v>
      </c>
      <c r="L218" s="64">
        <f t="shared" si="38"/>
        <v>46438.800918063454</v>
      </c>
      <c r="M218" s="71">
        <f t="shared" si="39"/>
        <v>12666.617581983633</v>
      </c>
      <c r="N218" s="66">
        <f t="shared" si="35"/>
        <v>59105.41850004709</v>
      </c>
      <c r="O218" s="63"/>
      <c r="P218" s="63"/>
      <c r="Q218" s="63"/>
    </row>
    <row r="219" spans="1:17" s="67" customFormat="1" ht="12.75">
      <c r="A219" s="56" t="s">
        <v>490</v>
      </c>
      <c r="B219" s="57" t="s">
        <v>411</v>
      </c>
      <c r="C219" s="58">
        <v>1355</v>
      </c>
      <c r="D219" s="59">
        <v>2521861.26</v>
      </c>
      <c r="E219" s="60">
        <v>167600</v>
      </c>
      <c r="F219" s="61">
        <f t="shared" si="40"/>
        <v>20388.55612947494</v>
      </c>
      <c r="G219" s="62">
        <f t="shared" si="36"/>
        <v>0.0009749118990199289</v>
      </c>
      <c r="H219" s="63">
        <f t="shared" si="41"/>
        <v>15.04690489260143</v>
      </c>
      <c r="I219" s="63">
        <f t="shared" si="42"/>
        <v>6838.556129474939</v>
      </c>
      <c r="J219" s="63">
        <f t="shared" si="43"/>
        <v>6838.556129474939</v>
      </c>
      <c r="K219" s="63">
        <f t="shared" si="37"/>
        <v>0.0008963029698481616</v>
      </c>
      <c r="L219" s="64">
        <f t="shared" si="38"/>
        <v>115762.4827341488</v>
      </c>
      <c r="M219" s="71">
        <f t="shared" si="39"/>
        <v>30192.297171434166</v>
      </c>
      <c r="N219" s="66">
        <f t="shared" si="35"/>
        <v>145954.77990558295</v>
      </c>
      <c r="O219" s="63"/>
      <c r="P219" s="63"/>
      <c r="Q219" s="63"/>
    </row>
    <row r="220" spans="1:17" s="67" customFormat="1" ht="12.75">
      <c r="A220" s="56" t="s">
        <v>485</v>
      </c>
      <c r="B220" s="57" t="s">
        <v>279</v>
      </c>
      <c r="C220" s="58">
        <v>1356</v>
      </c>
      <c r="D220" s="59">
        <v>1143223.62</v>
      </c>
      <c r="E220" s="60">
        <v>84300</v>
      </c>
      <c r="F220" s="61">
        <f t="shared" si="40"/>
        <v>18389.219795017798</v>
      </c>
      <c r="G220" s="62">
        <f t="shared" si="36"/>
        <v>0.0008793103875530474</v>
      </c>
      <c r="H220" s="63">
        <f t="shared" si="41"/>
        <v>13.561371530249112</v>
      </c>
      <c r="I220" s="63">
        <f t="shared" si="42"/>
        <v>4829.219795017795</v>
      </c>
      <c r="J220" s="63">
        <f t="shared" si="43"/>
        <v>4829.219795017795</v>
      </c>
      <c r="K220" s="63">
        <f t="shared" si="37"/>
        <v>0.0006329470669499815</v>
      </c>
      <c r="L220" s="64">
        <f t="shared" si="38"/>
        <v>104410.61767673281</v>
      </c>
      <c r="M220" s="71">
        <f t="shared" si="39"/>
        <v>21321.0561406249</v>
      </c>
      <c r="N220" s="66">
        <f t="shared" si="35"/>
        <v>125731.67381735772</v>
      </c>
      <c r="O220" s="63"/>
      <c r="P220" s="63"/>
      <c r="Q220" s="63"/>
    </row>
    <row r="221" spans="1:17" s="67" customFormat="1" ht="12.75">
      <c r="A221" s="56" t="s">
        <v>491</v>
      </c>
      <c r="B221" s="57" t="s">
        <v>442</v>
      </c>
      <c r="C221" s="58">
        <v>15583</v>
      </c>
      <c r="D221" s="59">
        <v>37250090.69</v>
      </c>
      <c r="E221" s="60">
        <v>2982600</v>
      </c>
      <c r="F221" s="61">
        <f t="shared" si="40"/>
        <v>194618.17314499765</v>
      </c>
      <c r="G221" s="62">
        <f t="shared" si="36"/>
        <v>0.009305983786183155</v>
      </c>
      <c r="H221" s="63">
        <f t="shared" si="41"/>
        <v>12.489133873130825</v>
      </c>
      <c r="I221" s="63">
        <f t="shared" si="42"/>
        <v>38788.17314499765</v>
      </c>
      <c r="J221" s="63">
        <f t="shared" si="43"/>
        <v>38788.17314499765</v>
      </c>
      <c r="K221" s="63">
        <f t="shared" si="37"/>
        <v>0.005083815081227595</v>
      </c>
      <c r="L221" s="64">
        <f t="shared" si="38"/>
        <v>1105006.2969333753</v>
      </c>
      <c r="M221" s="71">
        <f t="shared" si="39"/>
        <v>171250.1920227316</v>
      </c>
      <c r="N221" s="66">
        <f t="shared" si="35"/>
        <v>1276256.4889561068</v>
      </c>
      <c r="O221" s="63"/>
      <c r="P221" s="63"/>
      <c r="Q221" s="63"/>
    </row>
    <row r="222" spans="1:17" s="67" customFormat="1" ht="12.75">
      <c r="A222" s="56" t="s">
        <v>491</v>
      </c>
      <c r="B222" s="57" t="s">
        <v>443</v>
      </c>
      <c r="C222" s="58">
        <v>3536</v>
      </c>
      <c r="D222" s="59">
        <v>18745020.19</v>
      </c>
      <c r="E222" s="60">
        <v>2544500</v>
      </c>
      <c r="F222" s="61">
        <f t="shared" si="40"/>
        <v>26049.279383706034</v>
      </c>
      <c r="G222" s="62">
        <f t="shared" si="36"/>
        <v>0.0012455885679592527</v>
      </c>
      <c r="H222" s="63">
        <f t="shared" si="41"/>
        <v>7.3668776537630185</v>
      </c>
      <c r="I222" s="63">
        <f t="shared" si="42"/>
        <v>-9310.720616293967</v>
      </c>
      <c r="J222" s="63">
        <f t="shared" si="43"/>
        <v>0</v>
      </c>
      <c r="K222" s="63">
        <f t="shared" si="37"/>
        <v>0</v>
      </c>
      <c r="L222" s="64">
        <f t="shared" si="38"/>
        <v>147903.0312761508</v>
      </c>
      <c r="M222" s="71">
        <f t="shared" si="39"/>
        <v>0</v>
      </c>
      <c r="N222" s="66">
        <f t="shared" si="35"/>
        <v>147903.0312761508</v>
      </c>
      <c r="O222" s="63"/>
      <c r="P222" s="63"/>
      <c r="Q222" s="63"/>
    </row>
    <row r="223" spans="1:17" s="67" customFormat="1" ht="12.75">
      <c r="A223" s="56" t="s">
        <v>479</v>
      </c>
      <c r="B223" s="57" t="s">
        <v>107</v>
      </c>
      <c r="C223" s="58">
        <v>999</v>
      </c>
      <c r="D223" s="59">
        <v>1928182.42</v>
      </c>
      <c r="E223" s="60">
        <v>147050</v>
      </c>
      <c r="F223" s="61">
        <f t="shared" si="40"/>
        <v>13099.314774430466</v>
      </c>
      <c r="G223" s="62">
        <f t="shared" si="36"/>
        <v>0.0006263649942399672</v>
      </c>
      <c r="H223" s="63">
        <f t="shared" si="41"/>
        <v>13.112427201632098</v>
      </c>
      <c r="I223" s="63">
        <f t="shared" si="42"/>
        <v>3109.314774430466</v>
      </c>
      <c r="J223" s="63">
        <f t="shared" si="43"/>
        <v>3109.314774430466</v>
      </c>
      <c r="K223" s="63">
        <f t="shared" si="37"/>
        <v>0.00040752580131688844</v>
      </c>
      <c r="L223" s="64">
        <f t="shared" si="38"/>
        <v>74375.50706261017</v>
      </c>
      <c r="M223" s="71">
        <f t="shared" si="39"/>
        <v>13727.657401905873</v>
      </c>
      <c r="N223" s="66">
        <f t="shared" si="35"/>
        <v>88103.16446451604</v>
      </c>
      <c r="O223" s="63"/>
      <c r="P223" s="63"/>
      <c r="Q223" s="63"/>
    </row>
    <row r="224" spans="1:17" s="67" customFormat="1" ht="12.75">
      <c r="A224" s="56" t="s">
        <v>486</v>
      </c>
      <c r="B224" s="57" t="s">
        <v>315</v>
      </c>
      <c r="C224" s="58">
        <v>29</v>
      </c>
      <c r="D224" s="59">
        <v>519282.1</v>
      </c>
      <c r="E224" s="60">
        <v>100050</v>
      </c>
      <c r="F224" s="61">
        <f t="shared" si="40"/>
        <v>150.51655072463765</v>
      </c>
      <c r="G224" s="62">
        <f t="shared" si="36"/>
        <v>7.1971931395744655E-06</v>
      </c>
      <c r="H224" s="63">
        <f t="shared" si="41"/>
        <v>5.190225887056472</v>
      </c>
      <c r="I224" s="63">
        <f t="shared" si="42"/>
        <v>-139.48344927536232</v>
      </c>
      <c r="J224" s="63">
        <f t="shared" si="43"/>
        <v>0</v>
      </c>
      <c r="K224" s="63">
        <f t="shared" si="37"/>
        <v>0</v>
      </c>
      <c r="L224" s="64">
        <f t="shared" si="38"/>
        <v>854.6053724361118</v>
      </c>
      <c r="M224" s="71">
        <f t="shared" si="39"/>
        <v>0</v>
      </c>
      <c r="N224" s="66">
        <f t="shared" si="35"/>
        <v>854.6053724361118</v>
      </c>
      <c r="O224" s="63"/>
      <c r="P224" s="63"/>
      <c r="Q224" s="63"/>
    </row>
    <row r="225" spans="1:17" s="67" customFormat="1" ht="12.75">
      <c r="A225" s="56" t="s">
        <v>491</v>
      </c>
      <c r="B225" s="57" t="s">
        <v>444</v>
      </c>
      <c r="C225" s="58">
        <v>9596</v>
      </c>
      <c r="D225" s="59">
        <v>25441909.259999998</v>
      </c>
      <c r="E225" s="60">
        <v>2132700</v>
      </c>
      <c r="F225" s="61">
        <f t="shared" si="40"/>
        <v>114474.87281800534</v>
      </c>
      <c r="G225" s="62">
        <f t="shared" si="36"/>
        <v>0.005473801820018361</v>
      </c>
      <c r="H225" s="63">
        <f t="shared" si="41"/>
        <v>11.92943651709101</v>
      </c>
      <c r="I225" s="63">
        <f t="shared" si="42"/>
        <v>18514.87281800534</v>
      </c>
      <c r="J225" s="63">
        <f t="shared" si="43"/>
        <v>18514.87281800534</v>
      </c>
      <c r="K225" s="63">
        <f t="shared" si="37"/>
        <v>0.0024266724113900548</v>
      </c>
      <c r="L225" s="64">
        <f t="shared" si="38"/>
        <v>649967.3348094756</v>
      </c>
      <c r="M225" s="71">
        <f t="shared" si="39"/>
        <v>81743.35804646621</v>
      </c>
      <c r="N225" s="66">
        <f t="shared" si="35"/>
        <v>731710.6928559418</v>
      </c>
      <c r="O225" s="63"/>
      <c r="P225" s="63"/>
      <c r="Q225" s="63"/>
    </row>
    <row r="226" spans="1:17" s="67" customFormat="1" ht="12.75">
      <c r="A226" s="56" t="s">
        <v>489</v>
      </c>
      <c r="B226" s="57" t="s">
        <v>375</v>
      </c>
      <c r="C226" s="58">
        <v>832</v>
      </c>
      <c r="D226" s="59">
        <v>960135.95</v>
      </c>
      <c r="E226" s="60">
        <v>56400</v>
      </c>
      <c r="F226" s="61">
        <f t="shared" si="40"/>
        <v>14163.707631205672</v>
      </c>
      <c r="G226" s="62">
        <f t="shared" si="36"/>
        <v>0.0006772606660429261</v>
      </c>
      <c r="H226" s="63">
        <f t="shared" si="41"/>
        <v>17.02368705673759</v>
      </c>
      <c r="I226" s="63">
        <f t="shared" si="42"/>
        <v>5843.707631205674</v>
      </c>
      <c r="J226" s="63">
        <f t="shared" si="43"/>
        <v>5843.707631205674</v>
      </c>
      <c r="K226" s="63">
        <f t="shared" si="37"/>
        <v>0.0007659120442396899</v>
      </c>
      <c r="L226" s="64">
        <f t="shared" si="38"/>
        <v>80418.93450898345</v>
      </c>
      <c r="M226" s="71">
        <f t="shared" si="39"/>
        <v>25800.030597670324</v>
      </c>
      <c r="N226" s="66">
        <f t="shared" si="35"/>
        <v>106218.96510665378</v>
      </c>
      <c r="O226" s="63"/>
      <c r="P226" s="63"/>
      <c r="Q226" s="63"/>
    </row>
    <row r="227" spans="1:17" s="67" customFormat="1" ht="12.75">
      <c r="A227" s="56" t="s">
        <v>485</v>
      </c>
      <c r="B227" s="57" t="s">
        <v>280</v>
      </c>
      <c r="C227" s="58">
        <v>700</v>
      </c>
      <c r="D227" s="59">
        <v>470238</v>
      </c>
      <c r="E227" s="60">
        <v>34300</v>
      </c>
      <c r="F227" s="61">
        <f t="shared" si="40"/>
        <v>9596.69387755102</v>
      </c>
      <c r="G227" s="62">
        <f t="shared" si="36"/>
        <v>0.00045888149180660647</v>
      </c>
      <c r="H227" s="63">
        <f t="shared" si="41"/>
        <v>13.709562682215743</v>
      </c>
      <c r="I227" s="63">
        <f t="shared" si="42"/>
        <v>2596.6938775510203</v>
      </c>
      <c r="J227" s="63">
        <f t="shared" si="43"/>
        <v>2596.6938775510203</v>
      </c>
      <c r="K227" s="63">
        <f t="shared" si="37"/>
        <v>0.00034033857296338613</v>
      </c>
      <c r="L227" s="64">
        <f t="shared" si="38"/>
        <v>54488.267940605816</v>
      </c>
      <c r="M227" s="71">
        <f t="shared" si="39"/>
        <v>11464.430755543659</v>
      </c>
      <c r="N227" s="66">
        <f t="shared" si="35"/>
        <v>65952.69869614947</v>
      </c>
      <c r="O227" s="63"/>
      <c r="P227" s="63"/>
      <c r="Q227" s="63"/>
    </row>
    <row r="228" spans="1:17" s="67" customFormat="1" ht="12.75">
      <c r="A228" s="56" t="s">
        <v>486</v>
      </c>
      <c r="B228" s="57" t="s">
        <v>316</v>
      </c>
      <c r="C228" s="58">
        <v>90</v>
      </c>
      <c r="D228" s="59">
        <v>349706.56</v>
      </c>
      <c r="E228" s="60">
        <v>116850</v>
      </c>
      <c r="F228" s="61">
        <f t="shared" si="40"/>
        <v>269.3503671373556</v>
      </c>
      <c r="G228" s="62">
        <f t="shared" si="36"/>
        <v>1.2879424921511441E-05</v>
      </c>
      <c r="H228" s="63">
        <f t="shared" si="41"/>
        <v>2.9927818570817286</v>
      </c>
      <c r="I228" s="63">
        <f t="shared" si="42"/>
        <v>-630.6496328626444</v>
      </c>
      <c r="J228" s="63">
        <f t="shared" si="43"/>
        <v>0</v>
      </c>
      <c r="K228" s="63">
        <f t="shared" si="37"/>
        <v>0</v>
      </c>
      <c r="L228" s="64">
        <f t="shared" si="38"/>
        <v>1529.3219896085773</v>
      </c>
      <c r="M228" s="71">
        <f t="shared" si="39"/>
        <v>0</v>
      </c>
      <c r="N228" s="66">
        <f t="shared" si="35"/>
        <v>1529.3219896085773</v>
      </c>
      <c r="O228" s="63"/>
      <c r="P228" s="63"/>
      <c r="Q228" s="63"/>
    </row>
    <row r="229" spans="1:17" s="67" customFormat="1" ht="12.75">
      <c r="A229" s="56" t="s">
        <v>485</v>
      </c>
      <c r="B229" s="57" t="s">
        <v>281</v>
      </c>
      <c r="C229" s="58">
        <v>102</v>
      </c>
      <c r="D229" s="59">
        <v>310568.5</v>
      </c>
      <c r="E229" s="60">
        <v>76000</v>
      </c>
      <c r="F229" s="61">
        <f t="shared" si="40"/>
        <v>416.81561842105265</v>
      </c>
      <c r="G229" s="62">
        <f t="shared" si="36"/>
        <v>1.9930715226497962E-05</v>
      </c>
      <c r="H229" s="63">
        <f t="shared" si="41"/>
        <v>4.086427631578947</v>
      </c>
      <c r="I229" s="63">
        <f t="shared" si="42"/>
        <v>-603.1843815789474</v>
      </c>
      <c r="J229" s="63">
        <f t="shared" si="43"/>
        <v>0</v>
      </c>
      <c r="K229" s="63">
        <f t="shared" si="37"/>
        <v>0</v>
      </c>
      <c r="L229" s="64">
        <f t="shared" si="38"/>
        <v>2366.602643383618</v>
      </c>
      <c r="M229" s="71">
        <f t="shared" si="39"/>
        <v>0</v>
      </c>
      <c r="N229" s="66">
        <f t="shared" si="35"/>
        <v>2366.602643383618</v>
      </c>
      <c r="O229" s="63"/>
      <c r="P229" s="63"/>
      <c r="Q229" s="63"/>
    </row>
    <row r="230" spans="1:17" s="67" customFormat="1" ht="12.75">
      <c r="A230" s="56" t="s">
        <v>480</v>
      </c>
      <c r="B230" s="57" t="s">
        <v>133</v>
      </c>
      <c r="C230" s="58">
        <v>1682</v>
      </c>
      <c r="D230" s="59">
        <v>2898597.76</v>
      </c>
      <c r="E230" s="60">
        <v>303800</v>
      </c>
      <c r="F230" s="61">
        <f t="shared" si="40"/>
        <v>16048.194313100723</v>
      </c>
      <c r="G230" s="62">
        <f t="shared" si="36"/>
        <v>0.0007673704549881123</v>
      </c>
      <c r="H230" s="63">
        <f t="shared" si="41"/>
        <v>9.541138117182356</v>
      </c>
      <c r="I230" s="63">
        <f t="shared" si="42"/>
        <v>-771.8056868992766</v>
      </c>
      <c r="J230" s="63">
        <f t="shared" si="43"/>
        <v>0</v>
      </c>
      <c r="K230" s="63">
        <f t="shared" si="37"/>
        <v>0</v>
      </c>
      <c r="L230" s="64">
        <f t="shared" si="38"/>
        <v>91118.70430093228</v>
      </c>
      <c r="M230" s="71">
        <f t="shared" si="39"/>
        <v>0</v>
      </c>
      <c r="N230" s="66">
        <f t="shared" si="35"/>
        <v>91118.70430093228</v>
      </c>
      <c r="O230" s="63"/>
      <c r="P230" s="63"/>
      <c r="Q230" s="63"/>
    </row>
    <row r="231" spans="1:17" s="67" customFormat="1" ht="12.75">
      <c r="A231" s="56" t="s">
        <v>491</v>
      </c>
      <c r="B231" s="57" t="s">
        <v>445</v>
      </c>
      <c r="C231" s="58">
        <v>6355</v>
      </c>
      <c r="D231" s="59">
        <v>7647259.03</v>
      </c>
      <c r="E231" s="60">
        <v>657000</v>
      </c>
      <c r="F231" s="61">
        <f t="shared" si="40"/>
        <v>73970.06261133942</v>
      </c>
      <c r="G231" s="62">
        <f t="shared" si="36"/>
        <v>0.003536998586515459</v>
      </c>
      <c r="H231" s="63">
        <f t="shared" si="41"/>
        <v>11.639663668188737</v>
      </c>
      <c r="I231" s="63">
        <f t="shared" si="42"/>
        <v>10420.062611339423</v>
      </c>
      <c r="J231" s="63">
        <f t="shared" si="43"/>
        <v>10420.062611339423</v>
      </c>
      <c r="K231" s="63">
        <f t="shared" si="37"/>
        <v>0.0013657171028095957</v>
      </c>
      <c r="L231" s="64">
        <f t="shared" si="38"/>
        <v>419988.4504577522</v>
      </c>
      <c r="M231" s="71">
        <f t="shared" si="39"/>
        <v>46004.68592346927</v>
      </c>
      <c r="N231" s="66">
        <f t="shared" si="35"/>
        <v>465993.13638122147</v>
      </c>
      <c r="O231" s="63"/>
      <c r="P231" s="63"/>
      <c r="Q231" s="63"/>
    </row>
    <row r="232" spans="1:17" s="67" customFormat="1" ht="12.75">
      <c r="A232" s="56" t="s">
        <v>485</v>
      </c>
      <c r="B232" s="57" t="s">
        <v>282</v>
      </c>
      <c r="C232" s="58">
        <v>899</v>
      </c>
      <c r="D232" s="59">
        <v>1078617</v>
      </c>
      <c r="E232" s="60">
        <v>63850</v>
      </c>
      <c r="F232" s="61">
        <f t="shared" si="40"/>
        <v>15186.792216131558</v>
      </c>
      <c r="G232" s="62">
        <f t="shared" si="36"/>
        <v>0.0007261811157900361</v>
      </c>
      <c r="H232" s="63">
        <f t="shared" si="41"/>
        <v>16.89298355520752</v>
      </c>
      <c r="I232" s="63">
        <f t="shared" si="42"/>
        <v>6196.792216131559</v>
      </c>
      <c r="J232" s="63">
        <f t="shared" si="43"/>
        <v>6196.792216131559</v>
      </c>
      <c r="K232" s="63">
        <f t="shared" si="37"/>
        <v>0.0008121894683164847</v>
      </c>
      <c r="L232" s="64">
        <f t="shared" si="38"/>
        <v>86227.82116314137</v>
      </c>
      <c r="M232" s="71">
        <f t="shared" si="39"/>
        <v>27358.902750344063</v>
      </c>
      <c r="N232" s="66">
        <f t="shared" si="35"/>
        <v>113586.72391348543</v>
      </c>
      <c r="O232" s="63"/>
      <c r="P232" s="63"/>
      <c r="Q232" s="63"/>
    </row>
    <row r="233" spans="1:17" s="67" customFormat="1" ht="12.75">
      <c r="A233" s="56" t="s">
        <v>476</v>
      </c>
      <c r="B233" s="57" t="s">
        <v>3</v>
      </c>
      <c r="C233" s="58">
        <v>2379</v>
      </c>
      <c r="D233" s="59">
        <v>2976293.7</v>
      </c>
      <c r="E233" s="60">
        <v>214800</v>
      </c>
      <c r="F233" s="61">
        <f t="shared" si="40"/>
        <v>32963.69977793296</v>
      </c>
      <c r="G233" s="62">
        <f t="shared" si="36"/>
        <v>0.001576212800217307</v>
      </c>
      <c r="H233" s="63">
        <f t="shared" si="41"/>
        <v>13.85611592178771</v>
      </c>
      <c r="I233" s="63">
        <f t="shared" si="42"/>
        <v>9173.699777932963</v>
      </c>
      <c r="J233" s="63">
        <f t="shared" si="43"/>
        <v>9173.699777932963</v>
      </c>
      <c r="K233" s="63">
        <f t="shared" si="37"/>
        <v>0.0012023611709520397</v>
      </c>
      <c r="L233" s="64">
        <f t="shared" si="38"/>
        <v>187161.84226896014</v>
      </c>
      <c r="M233" s="71">
        <f t="shared" si="39"/>
        <v>40501.98091715271</v>
      </c>
      <c r="N233" s="66">
        <f t="shared" si="35"/>
        <v>227663.82318611286</v>
      </c>
      <c r="O233" s="63"/>
      <c r="P233" s="63"/>
      <c r="Q233" s="63"/>
    </row>
    <row r="234" spans="1:17" s="67" customFormat="1" ht="12.75">
      <c r="A234" s="56" t="s">
        <v>485</v>
      </c>
      <c r="B234" s="57" t="s">
        <v>283</v>
      </c>
      <c r="C234" s="58">
        <v>2942</v>
      </c>
      <c r="D234" s="59">
        <v>2275840.5</v>
      </c>
      <c r="E234" s="60">
        <v>191250</v>
      </c>
      <c r="F234" s="61">
        <f t="shared" si="40"/>
        <v>35009.26928627451</v>
      </c>
      <c r="G234" s="62">
        <f t="shared" si="36"/>
        <v>0.0016740250259232514</v>
      </c>
      <c r="H234" s="63">
        <f t="shared" si="41"/>
        <v>11.899819607843137</v>
      </c>
      <c r="I234" s="63">
        <f t="shared" si="42"/>
        <v>5589.269286274508</v>
      </c>
      <c r="J234" s="63">
        <f t="shared" si="43"/>
        <v>5589.269286274508</v>
      </c>
      <c r="K234" s="63">
        <f t="shared" si="37"/>
        <v>0.0007325637993927817</v>
      </c>
      <c r="L234" s="64">
        <f t="shared" si="38"/>
        <v>198776.21080919026</v>
      </c>
      <c r="M234" s="71">
        <f t="shared" si="39"/>
        <v>24676.682631151627</v>
      </c>
      <c r="N234" s="66">
        <f t="shared" si="35"/>
        <v>223452.8934403419</v>
      </c>
      <c r="O234" s="63"/>
      <c r="P234" s="63"/>
      <c r="Q234" s="63"/>
    </row>
    <row r="235" spans="1:17" s="67" customFormat="1" ht="12.75">
      <c r="A235" s="56" t="s">
        <v>476</v>
      </c>
      <c r="B235" s="57" t="s">
        <v>4</v>
      </c>
      <c r="C235" s="58">
        <v>35746</v>
      </c>
      <c r="D235" s="59">
        <v>53844543.92</v>
      </c>
      <c r="E235" s="60">
        <v>2510200</v>
      </c>
      <c r="F235" s="61">
        <f t="shared" si="40"/>
        <v>766762.4360466576</v>
      </c>
      <c r="G235" s="62">
        <f t="shared" si="36"/>
        <v>0.03666399022453213</v>
      </c>
      <c r="H235" s="63">
        <f t="shared" si="41"/>
        <v>21.450300342602183</v>
      </c>
      <c r="I235" s="63">
        <f t="shared" si="42"/>
        <v>409302.4360466577</v>
      </c>
      <c r="J235" s="63">
        <f t="shared" si="43"/>
        <v>409302.4360466577</v>
      </c>
      <c r="K235" s="63">
        <f t="shared" si="37"/>
        <v>0.05364567929968483</v>
      </c>
      <c r="L235" s="64">
        <f t="shared" si="38"/>
        <v>4353536.498630468</v>
      </c>
      <c r="M235" s="71">
        <f t="shared" si="39"/>
        <v>1807074.5561112242</v>
      </c>
      <c r="N235" s="66">
        <f t="shared" si="35"/>
        <v>6160611.054741692</v>
      </c>
      <c r="O235" s="63"/>
      <c r="P235" s="63"/>
      <c r="Q235" s="63"/>
    </row>
    <row r="236" spans="1:17" s="67" customFormat="1" ht="12.75">
      <c r="A236" s="56" t="s">
        <v>489</v>
      </c>
      <c r="B236" s="57" t="s">
        <v>376</v>
      </c>
      <c r="C236" s="58">
        <v>937</v>
      </c>
      <c r="D236" s="59">
        <v>2154004.12</v>
      </c>
      <c r="E236" s="60">
        <v>158250</v>
      </c>
      <c r="F236" s="61">
        <f t="shared" si="40"/>
        <v>12753.882214470774</v>
      </c>
      <c r="G236" s="62">
        <f t="shared" si="36"/>
        <v>0.0006098475757982184</v>
      </c>
      <c r="H236" s="63">
        <f t="shared" si="41"/>
        <v>13.611400442338073</v>
      </c>
      <c r="I236" s="63">
        <f t="shared" si="42"/>
        <v>3383.8822144707747</v>
      </c>
      <c r="J236" s="63">
        <f t="shared" si="43"/>
        <v>3383.8822144707747</v>
      </c>
      <c r="K236" s="63">
        <f t="shared" si="37"/>
        <v>0.0004435122884162684</v>
      </c>
      <c r="L236" s="64">
        <f t="shared" si="38"/>
        <v>72414.2043345402</v>
      </c>
      <c r="M236" s="71">
        <f t="shared" si="39"/>
        <v>14939.875534848716</v>
      </c>
      <c r="N236" s="66">
        <f t="shared" si="35"/>
        <v>87354.07986938892</v>
      </c>
      <c r="O236" s="63"/>
      <c r="P236" s="63"/>
      <c r="Q236" s="63"/>
    </row>
    <row r="237" spans="1:17" s="67" customFormat="1" ht="12.75">
      <c r="A237" s="56" t="s">
        <v>491</v>
      </c>
      <c r="B237" s="57" t="s">
        <v>446</v>
      </c>
      <c r="C237" s="58">
        <v>3054</v>
      </c>
      <c r="D237" s="59">
        <v>4525692.76</v>
      </c>
      <c r="E237" s="60">
        <v>362450</v>
      </c>
      <c r="F237" s="61">
        <f t="shared" si="40"/>
        <v>38133.440996109806</v>
      </c>
      <c r="G237" s="62">
        <f t="shared" si="36"/>
        <v>0.0018234123663095913</v>
      </c>
      <c r="H237" s="63">
        <f t="shared" si="41"/>
        <v>12.486391943716374</v>
      </c>
      <c r="I237" s="63">
        <f t="shared" si="42"/>
        <v>7593.440996109805</v>
      </c>
      <c r="J237" s="63">
        <f t="shared" si="43"/>
        <v>7593.440996109805</v>
      </c>
      <c r="K237" s="63">
        <f t="shared" si="37"/>
        <v>0.000995242795017106</v>
      </c>
      <c r="L237" s="64">
        <f t="shared" si="38"/>
        <v>216514.68484931538</v>
      </c>
      <c r="M237" s="71">
        <f t="shared" si="39"/>
        <v>33525.12178998537</v>
      </c>
      <c r="N237" s="66">
        <f t="shared" si="35"/>
        <v>250039.80663930075</v>
      </c>
      <c r="O237" s="63"/>
      <c r="P237" s="63"/>
      <c r="Q237" s="63"/>
    </row>
    <row r="238" spans="1:17" s="67" customFormat="1" ht="12.75">
      <c r="A238" s="56" t="s">
        <v>477</v>
      </c>
      <c r="B238" s="57" t="s">
        <v>41</v>
      </c>
      <c r="C238" s="58">
        <v>2237</v>
      </c>
      <c r="D238" s="59">
        <v>1396345.8</v>
      </c>
      <c r="E238" s="60">
        <v>75050</v>
      </c>
      <c r="F238" s="61">
        <f t="shared" si="40"/>
        <v>41620.59366555629</v>
      </c>
      <c r="G238" s="62">
        <f t="shared" si="36"/>
        <v>0.0019901562303455403</v>
      </c>
      <c r="H238" s="63">
        <f t="shared" si="41"/>
        <v>18.60554030646236</v>
      </c>
      <c r="I238" s="63">
        <f t="shared" si="42"/>
        <v>19250.5936655563</v>
      </c>
      <c r="J238" s="63">
        <f t="shared" si="43"/>
        <v>19250.5936655563</v>
      </c>
      <c r="K238" s="63">
        <f t="shared" si="37"/>
        <v>0.002523100483069823</v>
      </c>
      <c r="L238" s="64">
        <f t="shared" si="38"/>
        <v>236314.0982126066</v>
      </c>
      <c r="M238" s="71">
        <f t="shared" si="39"/>
        <v>84991.57331938573</v>
      </c>
      <c r="N238" s="66">
        <f t="shared" si="35"/>
        <v>321305.6715319923</v>
      </c>
      <c r="O238" s="63"/>
      <c r="P238" s="63"/>
      <c r="Q238" s="63"/>
    </row>
    <row r="239" spans="1:17" s="67" customFormat="1" ht="12.75">
      <c r="A239" s="56" t="s">
        <v>491</v>
      </c>
      <c r="B239" s="57" t="s">
        <v>447</v>
      </c>
      <c r="C239" s="58">
        <v>3903</v>
      </c>
      <c r="D239" s="59">
        <v>4257816.3</v>
      </c>
      <c r="E239" s="60">
        <v>410900</v>
      </c>
      <c r="F239" s="61">
        <f t="shared" si="40"/>
        <v>40443.55565563397</v>
      </c>
      <c r="G239" s="62">
        <f t="shared" si="36"/>
        <v>0.0019338742477379982</v>
      </c>
      <c r="H239" s="63">
        <f t="shared" si="41"/>
        <v>10.362171574592358</v>
      </c>
      <c r="I239" s="63">
        <f t="shared" si="42"/>
        <v>1413.5556556339723</v>
      </c>
      <c r="J239" s="63">
        <f t="shared" si="43"/>
        <v>1413.5556556339723</v>
      </c>
      <c r="K239" s="63">
        <f t="shared" si="37"/>
        <v>0.00018526924517437167</v>
      </c>
      <c r="L239" s="64">
        <f t="shared" si="38"/>
        <v>229631.0922441708</v>
      </c>
      <c r="M239" s="71">
        <f t="shared" si="39"/>
        <v>6240.863073319424</v>
      </c>
      <c r="N239" s="66">
        <f t="shared" si="35"/>
        <v>235871.95531749024</v>
      </c>
      <c r="O239" s="63"/>
      <c r="P239" s="63"/>
      <c r="Q239" s="63"/>
    </row>
    <row r="240" spans="1:17" s="67" customFormat="1" ht="12.75">
      <c r="A240" s="56" t="s">
        <v>485</v>
      </c>
      <c r="B240" s="57" t="s">
        <v>284</v>
      </c>
      <c r="C240" s="58">
        <v>4916</v>
      </c>
      <c r="D240" s="59">
        <v>5954137.56</v>
      </c>
      <c r="E240" s="60">
        <v>316900</v>
      </c>
      <c r="F240" s="61">
        <f t="shared" si="40"/>
        <v>92365.22639621331</v>
      </c>
      <c r="G240" s="62">
        <f t="shared" si="36"/>
        <v>0.0044165931955897145</v>
      </c>
      <c r="H240" s="63">
        <f t="shared" si="41"/>
        <v>18.788695361312715</v>
      </c>
      <c r="I240" s="63">
        <f t="shared" si="42"/>
        <v>43205.22639621331</v>
      </c>
      <c r="J240" s="63">
        <f t="shared" si="43"/>
        <v>43205.22639621331</v>
      </c>
      <c r="K240" s="63">
        <f t="shared" si="37"/>
        <v>0.005662741081407408</v>
      </c>
      <c r="L240" s="64">
        <f t="shared" si="38"/>
        <v>524432.8170188454</v>
      </c>
      <c r="M240" s="71">
        <f t="shared" si="39"/>
        <v>190751.52854140868</v>
      </c>
      <c r="N240" s="66">
        <f t="shared" si="35"/>
        <v>715184.3455602541</v>
      </c>
      <c r="O240" s="63"/>
      <c r="P240" s="63"/>
      <c r="Q240" s="63"/>
    </row>
    <row r="241" spans="1:17" s="67" customFormat="1" ht="12.75">
      <c r="A241" s="56" t="s">
        <v>484</v>
      </c>
      <c r="B241" s="57" t="s">
        <v>230</v>
      </c>
      <c r="C241" s="58">
        <v>46</v>
      </c>
      <c r="D241" s="59">
        <v>110901.75</v>
      </c>
      <c r="E241" s="60">
        <v>36650</v>
      </c>
      <c r="F241" s="61">
        <f t="shared" si="40"/>
        <v>139.19455661664392</v>
      </c>
      <c r="G241" s="62">
        <f t="shared" si="36"/>
        <v>6.655813617335542E-06</v>
      </c>
      <c r="H241" s="63">
        <f t="shared" si="41"/>
        <v>3.025968622100955</v>
      </c>
      <c r="I241" s="63">
        <f t="shared" si="42"/>
        <v>-320.8054433833561</v>
      </c>
      <c r="J241" s="63">
        <f t="shared" si="43"/>
        <v>0</v>
      </c>
      <c r="K241" s="63">
        <f t="shared" si="37"/>
        <v>0</v>
      </c>
      <c r="L241" s="64">
        <f t="shared" si="38"/>
        <v>790.3211661823896</v>
      </c>
      <c r="M241" s="71">
        <f t="shared" si="39"/>
        <v>0</v>
      </c>
      <c r="N241" s="66">
        <f t="shared" si="35"/>
        <v>790.3211661823896</v>
      </c>
      <c r="O241" s="63"/>
      <c r="P241" s="63"/>
      <c r="Q241" s="63"/>
    </row>
    <row r="242" spans="1:17" s="67" customFormat="1" ht="12.75">
      <c r="A242" s="56" t="s">
        <v>489</v>
      </c>
      <c r="B242" s="57" t="s">
        <v>377</v>
      </c>
      <c r="C242" s="58">
        <v>2278</v>
      </c>
      <c r="D242" s="59">
        <v>6709451.98</v>
      </c>
      <c r="E242" s="60">
        <v>528950</v>
      </c>
      <c r="F242" s="61">
        <f t="shared" si="40"/>
        <v>28895.229436506288</v>
      </c>
      <c r="G242" s="62">
        <f t="shared" si="36"/>
        <v>0.0013816722883007978</v>
      </c>
      <c r="H242" s="63">
        <f t="shared" si="41"/>
        <v>12.68447297476132</v>
      </c>
      <c r="I242" s="63">
        <f t="shared" si="42"/>
        <v>6115.229436506287</v>
      </c>
      <c r="J242" s="63">
        <f t="shared" si="43"/>
        <v>6115.229436506287</v>
      </c>
      <c r="K242" s="63">
        <f t="shared" si="37"/>
        <v>0.000801499351832376</v>
      </c>
      <c r="L242" s="64">
        <f t="shared" si="38"/>
        <v>164061.8137694957</v>
      </c>
      <c r="M242" s="71">
        <f t="shared" si="39"/>
        <v>26998.802221233764</v>
      </c>
      <c r="N242" s="66">
        <f t="shared" si="35"/>
        <v>191060.61599072945</v>
      </c>
      <c r="O242" s="63"/>
      <c r="P242" s="63"/>
      <c r="Q242" s="63"/>
    </row>
    <row r="243" spans="1:17" s="67" customFormat="1" ht="12.75">
      <c r="A243" s="56" t="s">
        <v>477</v>
      </c>
      <c r="B243" s="57" t="s">
        <v>42</v>
      </c>
      <c r="C243" s="58">
        <v>930</v>
      </c>
      <c r="D243" s="59">
        <v>1065202.05</v>
      </c>
      <c r="E243" s="60">
        <v>69450</v>
      </c>
      <c r="F243" s="61">
        <f t="shared" si="40"/>
        <v>14264.044730021598</v>
      </c>
      <c r="G243" s="62">
        <f t="shared" si="36"/>
        <v>0.0006820584472554648</v>
      </c>
      <c r="H243" s="63">
        <f t="shared" si="41"/>
        <v>15.337682505399568</v>
      </c>
      <c r="I243" s="63">
        <f t="shared" si="42"/>
        <v>4964.044730021598</v>
      </c>
      <c r="J243" s="63">
        <f t="shared" si="43"/>
        <v>4964.044730021598</v>
      </c>
      <c r="K243" s="63">
        <f t="shared" si="37"/>
        <v>0.0006506180471050823</v>
      </c>
      <c r="L243" s="64">
        <f t="shared" si="38"/>
        <v>80988.63015567427</v>
      </c>
      <c r="M243" s="71">
        <f t="shared" si="39"/>
        <v>21916.309645412126</v>
      </c>
      <c r="N243" s="66">
        <f t="shared" si="35"/>
        <v>102904.9398010864</v>
      </c>
      <c r="O243" s="63"/>
      <c r="P243" s="63"/>
      <c r="Q243" s="63"/>
    </row>
    <row r="244" spans="1:17" s="67" customFormat="1" ht="12.75">
      <c r="A244" s="56" t="s">
        <v>476</v>
      </c>
      <c r="B244" s="57" t="s">
        <v>5</v>
      </c>
      <c r="C244" s="58">
        <v>9138</v>
      </c>
      <c r="D244" s="59">
        <v>12877964.47</v>
      </c>
      <c r="E244" s="60">
        <v>669350</v>
      </c>
      <c r="F244" s="61">
        <f t="shared" si="40"/>
        <v>175810.6212397998</v>
      </c>
      <c r="G244" s="62">
        <f t="shared" si="36"/>
        <v>0.008406670169889106</v>
      </c>
      <c r="H244" s="63">
        <f t="shared" si="41"/>
        <v>19.23950768656159</v>
      </c>
      <c r="I244" s="63">
        <f t="shared" si="42"/>
        <v>84430.62123979982</v>
      </c>
      <c r="J244" s="63">
        <f t="shared" si="43"/>
        <v>84430.62123979982</v>
      </c>
      <c r="K244" s="63">
        <f t="shared" si="37"/>
        <v>0.011065993336983574</v>
      </c>
      <c r="L244" s="64">
        <f t="shared" si="38"/>
        <v>998220.4662511541</v>
      </c>
      <c r="M244" s="71">
        <f t="shared" si="39"/>
        <v>372762.07997382636</v>
      </c>
      <c r="N244" s="66">
        <f t="shared" si="35"/>
        <v>1370982.5462249804</v>
      </c>
      <c r="O244" s="63"/>
      <c r="P244" s="63"/>
      <c r="Q244" s="63"/>
    </row>
    <row r="245" spans="1:17" s="67" customFormat="1" ht="12.75">
      <c r="A245" s="56" t="s">
        <v>481</v>
      </c>
      <c r="B245" s="57" t="s">
        <v>164</v>
      </c>
      <c r="C245" s="58">
        <v>3720</v>
      </c>
      <c r="D245" s="59">
        <v>5107466.84</v>
      </c>
      <c r="E245" s="60">
        <v>394450</v>
      </c>
      <c r="F245" s="61">
        <f t="shared" si="40"/>
        <v>48167.769412599824</v>
      </c>
      <c r="G245" s="62">
        <f t="shared" si="36"/>
        <v>0.00230322006381337</v>
      </c>
      <c r="H245" s="63">
        <f t="shared" si="41"/>
        <v>12.948325110913931</v>
      </c>
      <c r="I245" s="63">
        <f t="shared" si="42"/>
        <v>10967.769412599824</v>
      </c>
      <c r="J245" s="63">
        <f t="shared" si="43"/>
        <v>10967.769412599824</v>
      </c>
      <c r="K245" s="63">
        <f t="shared" si="37"/>
        <v>0.0014375029042684522</v>
      </c>
      <c r="L245" s="64">
        <f t="shared" si="38"/>
        <v>273487.76144611405</v>
      </c>
      <c r="M245" s="71">
        <f t="shared" si="39"/>
        <v>48422.817206357395</v>
      </c>
      <c r="N245" s="66">
        <f t="shared" si="35"/>
        <v>321910.5786524714</v>
      </c>
      <c r="O245" s="63"/>
      <c r="P245" s="63"/>
      <c r="Q245" s="63"/>
    </row>
    <row r="246" spans="1:17" s="67" customFormat="1" ht="12.75">
      <c r="A246" s="56" t="s">
        <v>477</v>
      </c>
      <c r="B246" s="57" t="s">
        <v>43</v>
      </c>
      <c r="C246" s="58">
        <v>1042</v>
      </c>
      <c r="D246" s="59">
        <v>864215.63</v>
      </c>
      <c r="E246" s="60">
        <v>58900</v>
      </c>
      <c r="F246" s="61">
        <f t="shared" si="40"/>
        <v>15288.840177589134</v>
      </c>
      <c r="G246" s="62">
        <f t="shared" si="36"/>
        <v>0.0007310607046762689</v>
      </c>
      <c r="H246" s="63">
        <f t="shared" si="41"/>
        <v>14.672591341256366</v>
      </c>
      <c r="I246" s="63">
        <f t="shared" si="42"/>
        <v>4868.840177589133</v>
      </c>
      <c r="J246" s="63">
        <f t="shared" si="43"/>
        <v>4868.840177589133</v>
      </c>
      <c r="K246" s="63">
        <f t="shared" si="37"/>
        <v>0.0006381399564858516</v>
      </c>
      <c r="L246" s="64">
        <f t="shared" si="38"/>
        <v>86807.23077416379</v>
      </c>
      <c r="M246" s="71">
        <f t="shared" si="39"/>
        <v>21495.98054600981</v>
      </c>
      <c r="N246" s="66">
        <f t="shared" si="35"/>
        <v>108303.2113201736</v>
      </c>
      <c r="O246" s="63"/>
      <c r="P246" s="63"/>
      <c r="Q246" s="63"/>
    </row>
    <row r="247" spans="1:17" s="67" customFormat="1" ht="12.75">
      <c r="A247" s="56" t="s">
        <v>476</v>
      </c>
      <c r="B247" s="57" t="s">
        <v>6</v>
      </c>
      <c r="C247" s="58">
        <v>2122</v>
      </c>
      <c r="D247" s="59">
        <v>3006794.29</v>
      </c>
      <c r="E247" s="60">
        <v>211850</v>
      </c>
      <c r="F247" s="61">
        <f t="shared" si="40"/>
        <v>30117.618519612934</v>
      </c>
      <c r="G247" s="62">
        <f t="shared" si="36"/>
        <v>0.0014401228060709063</v>
      </c>
      <c r="H247" s="63">
        <f t="shared" si="41"/>
        <v>14.193034175123909</v>
      </c>
      <c r="I247" s="63">
        <f t="shared" si="42"/>
        <v>8897.618519612935</v>
      </c>
      <c r="J247" s="63">
        <f t="shared" si="43"/>
        <v>8897.618519612935</v>
      </c>
      <c r="K247" s="63">
        <f t="shared" si="37"/>
        <v>0.001166176273575076</v>
      </c>
      <c r="L247" s="64">
        <f t="shared" si="38"/>
        <v>171002.3148147352</v>
      </c>
      <c r="M247" s="71">
        <f t="shared" si="39"/>
        <v>39283.07926059765</v>
      </c>
      <c r="N247" s="66">
        <f t="shared" si="35"/>
        <v>210285.39407533285</v>
      </c>
      <c r="O247" s="63"/>
      <c r="P247" s="63"/>
      <c r="Q247" s="63"/>
    </row>
    <row r="248" spans="1:17" s="67" customFormat="1" ht="12.75">
      <c r="A248" s="56" t="s">
        <v>476</v>
      </c>
      <c r="B248" s="57" t="s">
        <v>7</v>
      </c>
      <c r="C248" s="58">
        <v>3176</v>
      </c>
      <c r="D248" s="59">
        <v>3629560</v>
      </c>
      <c r="E248" s="60">
        <v>179500</v>
      </c>
      <c r="F248" s="61">
        <f t="shared" si="40"/>
        <v>64219.958551532036</v>
      </c>
      <c r="G248" s="62">
        <f t="shared" si="36"/>
        <v>0.0030707815378816414</v>
      </c>
      <c r="H248" s="63">
        <f t="shared" si="41"/>
        <v>20.220389972144847</v>
      </c>
      <c r="I248" s="63">
        <f t="shared" si="42"/>
        <v>32459.958551532036</v>
      </c>
      <c r="J248" s="63">
        <f t="shared" si="43"/>
        <v>32459.958551532036</v>
      </c>
      <c r="K248" s="63">
        <f t="shared" si="37"/>
        <v>0.004254400592763756</v>
      </c>
      <c r="L248" s="64">
        <f t="shared" si="38"/>
        <v>364629.1476355237</v>
      </c>
      <c r="M248" s="71">
        <f t="shared" si="39"/>
        <v>143311.05809546643</v>
      </c>
      <c r="N248" s="66">
        <f t="shared" si="35"/>
        <v>507940.20573099016</v>
      </c>
      <c r="O248" s="63"/>
      <c r="P248" s="63"/>
      <c r="Q248" s="63"/>
    </row>
    <row r="249" spans="1:17" s="67" customFormat="1" ht="12.75">
      <c r="A249" s="56" t="s">
        <v>478</v>
      </c>
      <c r="B249" s="57" t="s">
        <v>85</v>
      </c>
      <c r="C249" s="58">
        <v>252</v>
      </c>
      <c r="D249" s="59">
        <v>1250838.66</v>
      </c>
      <c r="E249" s="60">
        <v>188900</v>
      </c>
      <c r="F249" s="61">
        <f t="shared" si="40"/>
        <v>1668.667773001588</v>
      </c>
      <c r="G249" s="62">
        <f t="shared" si="36"/>
        <v>7.979005757345057E-05</v>
      </c>
      <c r="H249" s="63">
        <f t="shared" si="41"/>
        <v>6.621697511911064</v>
      </c>
      <c r="I249" s="63">
        <f t="shared" si="42"/>
        <v>-851.3322269984119</v>
      </c>
      <c r="J249" s="63">
        <f t="shared" si="43"/>
        <v>0</v>
      </c>
      <c r="K249" s="63">
        <f t="shared" si="37"/>
        <v>0</v>
      </c>
      <c r="L249" s="64">
        <f t="shared" si="38"/>
        <v>9474.389605346787</v>
      </c>
      <c r="M249" s="71">
        <f t="shared" si="39"/>
        <v>0</v>
      </c>
      <c r="N249" s="66">
        <f t="shared" si="35"/>
        <v>9474.389605346787</v>
      </c>
      <c r="O249" s="63"/>
      <c r="P249" s="63"/>
      <c r="Q249" s="63"/>
    </row>
    <row r="250" spans="1:17" s="67" customFormat="1" ht="12.75">
      <c r="A250" s="56" t="s">
        <v>484</v>
      </c>
      <c r="B250" s="57" t="s">
        <v>231</v>
      </c>
      <c r="C250" s="58">
        <v>1147</v>
      </c>
      <c r="D250" s="59">
        <v>4537156.93</v>
      </c>
      <c r="E250" s="60">
        <v>545800</v>
      </c>
      <c r="F250" s="61">
        <f t="shared" si="40"/>
        <v>9534.846095108098</v>
      </c>
      <c r="G250" s="62">
        <f t="shared" si="36"/>
        <v>0.000455924139719058</v>
      </c>
      <c r="H250" s="63">
        <f t="shared" si="41"/>
        <v>8.312856229388053</v>
      </c>
      <c r="I250" s="63">
        <f t="shared" si="42"/>
        <v>-1935.1539048919026</v>
      </c>
      <c r="J250" s="63">
        <f t="shared" si="43"/>
        <v>0</v>
      </c>
      <c r="K250" s="63">
        <f t="shared" si="37"/>
        <v>0</v>
      </c>
      <c r="L250" s="64">
        <f t="shared" si="38"/>
        <v>54137.10757389187</v>
      </c>
      <c r="M250" s="71">
        <f t="shared" si="39"/>
        <v>0</v>
      </c>
      <c r="N250" s="66">
        <f t="shared" si="35"/>
        <v>54137.10757389187</v>
      </c>
      <c r="O250" s="63"/>
      <c r="P250" s="63"/>
      <c r="Q250" s="63"/>
    </row>
    <row r="251" spans="1:17" s="67" customFormat="1" ht="12.75">
      <c r="A251" s="56" t="s">
        <v>485</v>
      </c>
      <c r="B251" s="57" t="s">
        <v>285</v>
      </c>
      <c r="C251" s="58">
        <v>366</v>
      </c>
      <c r="D251" s="59">
        <v>781760.88</v>
      </c>
      <c r="E251" s="60">
        <v>53900</v>
      </c>
      <c r="F251" s="61">
        <f t="shared" si="40"/>
        <v>5308.431949536178</v>
      </c>
      <c r="G251" s="62">
        <f t="shared" si="36"/>
        <v>0.0002538312884873057</v>
      </c>
      <c r="H251" s="63">
        <f t="shared" si="41"/>
        <v>14.503912430426716</v>
      </c>
      <c r="I251" s="63">
        <f t="shared" si="42"/>
        <v>1648.431949536178</v>
      </c>
      <c r="J251" s="63">
        <f t="shared" si="43"/>
        <v>1648.431949536178</v>
      </c>
      <c r="K251" s="63">
        <f t="shared" si="37"/>
        <v>0.00021605356803224961</v>
      </c>
      <c r="L251" s="64">
        <f t="shared" si="38"/>
        <v>30140.30311912093</v>
      </c>
      <c r="M251" s="71">
        <f t="shared" si="39"/>
        <v>7277.8443789865005</v>
      </c>
      <c r="N251" s="66">
        <f t="shared" si="35"/>
        <v>37418.14749810743</v>
      </c>
      <c r="O251" s="63"/>
      <c r="P251" s="63"/>
      <c r="Q251" s="63"/>
    </row>
    <row r="252" spans="1:17" s="67" customFormat="1" ht="12.75">
      <c r="A252" s="56" t="s">
        <v>490</v>
      </c>
      <c r="B252" s="57" t="s">
        <v>412</v>
      </c>
      <c r="C252" s="58">
        <v>1239</v>
      </c>
      <c r="D252" s="59">
        <v>2946302.57</v>
      </c>
      <c r="E252" s="60">
        <v>187350</v>
      </c>
      <c r="F252" s="61">
        <f t="shared" si="40"/>
        <v>19484.755186709368</v>
      </c>
      <c r="G252" s="62">
        <f t="shared" si="36"/>
        <v>0.0009316951902028796</v>
      </c>
      <c r="H252" s="63">
        <f t="shared" si="41"/>
        <v>15.726194662396583</v>
      </c>
      <c r="I252" s="63">
        <f t="shared" si="42"/>
        <v>7094.755186709367</v>
      </c>
      <c r="J252" s="63">
        <f t="shared" si="43"/>
        <v>7094.755186709367</v>
      </c>
      <c r="K252" s="63">
        <f t="shared" si="37"/>
        <v>0.0009298819844126219</v>
      </c>
      <c r="L252" s="64">
        <f t="shared" si="38"/>
        <v>110630.8667252666</v>
      </c>
      <c r="M252" s="71">
        <f t="shared" si="39"/>
        <v>31323.4187012734</v>
      </c>
      <c r="N252" s="66">
        <f t="shared" si="35"/>
        <v>141954.28542654</v>
      </c>
      <c r="O252" s="63"/>
      <c r="P252" s="63"/>
      <c r="Q252" s="63"/>
    </row>
    <row r="253" spans="1:17" s="67" customFormat="1" ht="12.75">
      <c r="A253" s="56" t="s">
        <v>477</v>
      </c>
      <c r="B253" s="57" t="s">
        <v>44</v>
      </c>
      <c r="C253" s="58">
        <v>381</v>
      </c>
      <c r="D253" s="59">
        <v>459394.24</v>
      </c>
      <c r="E253" s="60">
        <v>24900</v>
      </c>
      <c r="F253" s="61">
        <f t="shared" si="40"/>
        <v>7029.285359036145</v>
      </c>
      <c r="G253" s="62">
        <f t="shared" si="36"/>
        <v>0.0003361166869596956</v>
      </c>
      <c r="H253" s="63">
        <f t="shared" si="41"/>
        <v>18.449567871485943</v>
      </c>
      <c r="I253" s="63">
        <f t="shared" si="42"/>
        <v>3219.285359036144</v>
      </c>
      <c r="J253" s="63">
        <f t="shared" si="43"/>
        <v>3219.285359036144</v>
      </c>
      <c r="K253" s="63">
        <f t="shared" si="37"/>
        <v>0.0004219392183762547</v>
      </c>
      <c r="L253" s="64">
        <f t="shared" si="38"/>
        <v>39910.99319840764</v>
      </c>
      <c r="M253" s="71">
        <f t="shared" si="39"/>
        <v>14213.17868851494</v>
      </c>
      <c r="N253" s="66">
        <f t="shared" si="35"/>
        <v>54124.17188692258</v>
      </c>
      <c r="O253" s="63"/>
      <c r="P253" s="63"/>
      <c r="Q253" s="63"/>
    </row>
    <row r="254" spans="1:17" s="67" customFormat="1" ht="12.75">
      <c r="A254" s="56" t="s">
        <v>491</v>
      </c>
      <c r="B254" s="57" t="s">
        <v>448</v>
      </c>
      <c r="C254" s="58">
        <v>4486</v>
      </c>
      <c r="D254" s="59">
        <v>6227476.43</v>
      </c>
      <c r="E254" s="60">
        <v>636050</v>
      </c>
      <c r="F254" s="61">
        <f t="shared" si="40"/>
        <v>43921.79744513796</v>
      </c>
      <c r="G254" s="62">
        <f t="shared" si="36"/>
        <v>0.0021001920235884227</v>
      </c>
      <c r="H254" s="63">
        <f t="shared" si="41"/>
        <v>9.790859885229148</v>
      </c>
      <c r="I254" s="63">
        <f t="shared" si="42"/>
        <v>-938.2025548620422</v>
      </c>
      <c r="J254" s="63">
        <f t="shared" si="43"/>
        <v>0</v>
      </c>
      <c r="K254" s="63">
        <f t="shared" si="37"/>
        <v>0</v>
      </c>
      <c r="L254" s="64">
        <f t="shared" si="38"/>
        <v>249379.91126527626</v>
      </c>
      <c r="M254" s="71">
        <f t="shared" si="39"/>
        <v>0</v>
      </c>
      <c r="N254" s="66">
        <f t="shared" si="35"/>
        <v>249379.91126527626</v>
      </c>
      <c r="O254" s="63"/>
      <c r="P254" s="63"/>
      <c r="Q254" s="63"/>
    </row>
    <row r="255" spans="1:17" s="67" customFormat="1" ht="12.75">
      <c r="A255" s="56" t="s">
        <v>490</v>
      </c>
      <c r="B255" s="57" t="s">
        <v>413</v>
      </c>
      <c r="C255" s="58">
        <v>2006</v>
      </c>
      <c r="D255" s="59">
        <v>2898654.73</v>
      </c>
      <c r="E255" s="60">
        <v>145150</v>
      </c>
      <c r="F255" s="61">
        <f t="shared" si="40"/>
        <v>40059.94756031691</v>
      </c>
      <c r="G255" s="62">
        <f t="shared" si="36"/>
        <v>0.0019155314041197431</v>
      </c>
      <c r="H255" s="63">
        <f t="shared" si="41"/>
        <v>19.970063589390286</v>
      </c>
      <c r="I255" s="63">
        <f t="shared" si="42"/>
        <v>19999.947560316912</v>
      </c>
      <c r="J255" s="63">
        <f t="shared" si="43"/>
        <v>19999.947560316912</v>
      </c>
      <c r="K255" s="63">
        <f t="shared" si="37"/>
        <v>0.0026213153852545617</v>
      </c>
      <c r="L255" s="64">
        <f t="shared" si="38"/>
        <v>227453.0358271878</v>
      </c>
      <c r="M255" s="71">
        <f t="shared" si="39"/>
        <v>88299.97863899246</v>
      </c>
      <c r="N255" s="66">
        <f t="shared" si="35"/>
        <v>315753.01446618023</v>
      </c>
      <c r="O255" s="63"/>
      <c r="P255" s="63"/>
      <c r="Q255" s="63"/>
    </row>
    <row r="256" spans="1:17" s="67" customFormat="1" ht="12.75">
      <c r="A256" s="56" t="s">
        <v>490</v>
      </c>
      <c r="B256" s="57" t="s">
        <v>414</v>
      </c>
      <c r="C256" s="58">
        <v>1028</v>
      </c>
      <c r="D256" s="59">
        <v>1524692.14</v>
      </c>
      <c r="E256" s="60">
        <v>129750</v>
      </c>
      <c r="F256" s="61">
        <f t="shared" si="40"/>
        <v>12080.027128477841</v>
      </c>
      <c r="G256" s="62">
        <f t="shared" si="36"/>
        <v>0.0005776261012917485</v>
      </c>
      <c r="H256" s="63">
        <f t="shared" si="41"/>
        <v>11.7509991522158</v>
      </c>
      <c r="I256" s="63">
        <f t="shared" si="42"/>
        <v>1800.0271284778416</v>
      </c>
      <c r="J256" s="63">
        <f t="shared" si="43"/>
        <v>1800.0271284778416</v>
      </c>
      <c r="K256" s="63">
        <f t="shared" si="37"/>
        <v>0.00023592255887293882</v>
      </c>
      <c r="L256" s="64">
        <f t="shared" si="38"/>
        <v>68588.17873163823</v>
      </c>
      <c r="M256" s="71">
        <f t="shared" si="39"/>
        <v>7947.138686981727</v>
      </c>
      <c r="N256" s="66">
        <f t="shared" si="35"/>
        <v>76535.31741861995</v>
      </c>
      <c r="O256" s="63"/>
      <c r="P256" s="63"/>
      <c r="Q256" s="63"/>
    </row>
    <row r="257" spans="1:17" s="67" customFormat="1" ht="12.75">
      <c r="A257" s="56" t="s">
        <v>477</v>
      </c>
      <c r="B257" s="57" t="s">
        <v>45</v>
      </c>
      <c r="C257" s="58">
        <v>78</v>
      </c>
      <c r="D257" s="59">
        <v>101173.37</v>
      </c>
      <c r="E257" s="60">
        <v>15400</v>
      </c>
      <c r="F257" s="61">
        <f t="shared" si="40"/>
        <v>512.4365493506493</v>
      </c>
      <c r="G257" s="62">
        <f t="shared" si="36"/>
        <v>2.4502985217890787E-05</v>
      </c>
      <c r="H257" s="63">
        <f t="shared" si="41"/>
        <v>6.56969935064935</v>
      </c>
      <c r="I257" s="63">
        <f t="shared" si="42"/>
        <v>-267.56345064935067</v>
      </c>
      <c r="J257" s="63">
        <f t="shared" si="43"/>
        <v>0</v>
      </c>
      <c r="K257" s="63">
        <f t="shared" si="37"/>
        <v>0</v>
      </c>
      <c r="L257" s="64">
        <f t="shared" si="38"/>
        <v>2909.52075369346</v>
      </c>
      <c r="M257" s="71">
        <f t="shared" si="39"/>
        <v>0</v>
      </c>
      <c r="N257" s="66">
        <f t="shared" si="35"/>
        <v>2909.52075369346</v>
      </c>
      <c r="O257" s="63"/>
      <c r="P257" s="63"/>
      <c r="Q257" s="63"/>
    </row>
    <row r="258" spans="1:17" s="67" customFormat="1" ht="12.75">
      <c r="A258" s="56" t="s">
        <v>477</v>
      </c>
      <c r="B258" s="57" t="s">
        <v>46</v>
      </c>
      <c r="C258" s="58">
        <v>3680</v>
      </c>
      <c r="D258" s="59">
        <v>7401623.82</v>
      </c>
      <c r="E258" s="60">
        <v>347850</v>
      </c>
      <c r="F258" s="61">
        <f t="shared" si="40"/>
        <v>78303.79662958172</v>
      </c>
      <c r="G258" s="62">
        <f t="shared" si="36"/>
        <v>0.003744223111623636</v>
      </c>
      <c r="H258" s="63">
        <f t="shared" si="41"/>
        <v>21.2782056058646</v>
      </c>
      <c r="I258" s="63">
        <f t="shared" si="42"/>
        <v>41503.796629581724</v>
      </c>
      <c r="J258" s="63">
        <f t="shared" si="43"/>
        <v>41503.796629581724</v>
      </c>
      <c r="K258" s="63">
        <f t="shared" si="37"/>
        <v>0.005439741295495431</v>
      </c>
      <c r="L258" s="64">
        <f t="shared" si="38"/>
        <v>444594.5974686189</v>
      </c>
      <c r="M258" s="71">
        <f t="shared" si="39"/>
        <v>183239.69824304292</v>
      </c>
      <c r="N258" s="66">
        <f t="shared" si="35"/>
        <v>627834.2957116618</v>
      </c>
      <c r="O258" s="63"/>
      <c r="P258" s="63"/>
      <c r="Q258" s="63"/>
    </row>
    <row r="259" spans="1:17" s="67" customFormat="1" ht="12.75">
      <c r="A259" s="56" t="s">
        <v>488</v>
      </c>
      <c r="B259" s="57" t="s">
        <v>352</v>
      </c>
      <c r="C259" s="58">
        <v>4645</v>
      </c>
      <c r="D259" s="59">
        <v>6683950.288749999</v>
      </c>
      <c r="E259" s="60">
        <v>348100</v>
      </c>
      <c r="F259" s="61">
        <f t="shared" si="40"/>
        <v>89189.74171572464</v>
      </c>
      <c r="G259" s="62">
        <f t="shared" si="36"/>
        <v>0.004264752242238025</v>
      </c>
      <c r="H259" s="63">
        <f t="shared" si="41"/>
        <v>19.201236106722206</v>
      </c>
      <c r="I259" s="63">
        <f t="shared" si="42"/>
        <v>42739.741715724645</v>
      </c>
      <c r="J259" s="63">
        <f t="shared" si="43"/>
        <v>42739.741715724645</v>
      </c>
      <c r="K259" s="63">
        <f t="shared" si="37"/>
        <v>0.005601731813713814</v>
      </c>
      <c r="L259" s="64">
        <f t="shared" si="38"/>
        <v>506402.9973414138</v>
      </c>
      <c r="M259" s="71">
        <f t="shared" si="39"/>
        <v>188696.40878572088</v>
      </c>
      <c r="N259" s="66">
        <f aca="true" t="shared" si="44" ref="N259:N322">L259+M259</f>
        <v>695099.4061271347</v>
      </c>
      <c r="O259" s="63"/>
      <c r="P259" s="63"/>
      <c r="Q259" s="63"/>
    </row>
    <row r="260" spans="1:17" s="67" customFormat="1" ht="12.75">
      <c r="A260" s="56" t="s">
        <v>484</v>
      </c>
      <c r="B260" s="57" t="s">
        <v>232</v>
      </c>
      <c r="C260" s="58">
        <v>48</v>
      </c>
      <c r="D260" s="59">
        <v>364283.70999999996</v>
      </c>
      <c r="E260" s="60">
        <v>24650</v>
      </c>
      <c r="F260" s="61">
        <f t="shared" si="40"/>
        <v>709.3557030425962</v>
      </c>
      <c r="G260" s="62">
        <f aca="true" t="shared" si="45" ref="G260:G323">F260/$F$495</f>
        <v>3.3918994123086236E-05</v>
      </c>
      <c r="H260" s="63">
        <f t="shared" si="41"/>
        <v>14.778243813387423</v>
      </c>
      <c r="I260" s="63">
        <f t="shared" si="42"/>
        <v>229.3557030425963</v>
      </c>
      <c r="J260" s="63">
        <f t="shared" si="43"/>
        <v>229.3557030425963</v>
      </c>
      <c r="K260" s="63">
        <f aca="true" t="shared" si="46" ref="K260:K323">J260/$J$495</f>
        <v>3.006076047290934E-05</v>
      </c>
      <c r="L260" s="64">
        <f aca="true" t="shared" si="47" ref="L260:L323">$B$502*G260</f>
        <v>4027.591596205556</v>
      </c>
      <c r="M260" s="71">
        <f aca="true" t="shared" si="48" ref="M260:M323">$G$502*K260</f>
        <v>1012.6078390113261</v>
      </c>
      <c r="N260" s="66">
        <f t="shared" si="44"/>
        <v>5040.199435216882</v>
      </c>
      <c r="O260" s="63"/>
      <c r="P260" s="63"/>
      <c r="Q260" s="63"/>
    </row>
    <row r="261" spans="1:17" s="67" customFormat="1" ht="12.75">
      <c r="A261" s="56" t="s">
        <v>481</v>
      </c>
      <c r="B261" s="57" t="s">
        <v>165</v>
      </c>
      <c r="C261" s="58">
        <v>2582</v>
      </c>
      <c r="D261" s="59">
        <v>5501260.64</v>
      </c>
      <c r="E261" s="60">
        <v>345700</v>
      </c>
      <c r="F261" s="61">
        <f aca="true" t="shared" si="49" ref="F261:F324">(C261*D261)/E261</f>
        <v>41088.38580410761</v>
      </c>
      <c r="G261" s="62">
        <f t="shared" si="45"/>
        <v>0.001964707847753691</v>
      </c>
      <c r="H261" s="63">
        <f aca="true" t="shared" si="50" ref="H261:H324">D261/E261</f>
        <v>15.913394966734161</v>
      </c>
      <c r="I261" s="63">
        <f aca="true" t="shared" si="51" ref="I261:I324">(H261-10)*C261</f>
        <v>15268.385804107606</v>
      </c>
      <c r="J261" s="63">
        <f aca="true" t="shared" si="52" ref="J261:J324">IF(I261&gt;0,I261,0)</f>
        <v>15268.385804107606</v>
      </c>
      <c r="K261" s="63">
        <f t="shared" si="46"/>
        <v>0.002001167977846209</v>
      </c>
      <c r="L261" s="64">
        <f t="shared" si="47"/>
        <v>233292.3195745958</v>
      </c>
      <c r="M261" s="71">
        <f t="shared" si="48"/>
        <v>67410.08376590135</v>
      </c>
      <c r="N261" s="66">
        <f t="shared" si="44"/>
        <v>300702.40334049717</v>
      </c>
      <c r="O261" s="63"/>
      <c r="P261" s="63"/>
      <c r="Q261" s="63"/>
    </row>
    <row r="262" spans="1:17" s="67" customFormat="1" ht="12.75">
      <c r="A262" s="56" t="s">
        <v>477</v>
      </c>
      <c r="B262" s="57" t="s">
        <v>47</v>
      </c>
      <c r="C262" s="58">
        <v>1907</v>
      </c>
      <c r="D262" s="59">
        <v>1829075.49</v>
      </c>
      <c r="E262" s="60">
        <v>136850</v>
      </c>
      <c r="F262" s="61">
        <f t="shared" si="49"/>
        <v>25488.103466788452</v>
      </c>
      <c r="G262" s="62">
        <f t="shared" si="45"/>
        <v>0.0012187550307841777</v>
      </c>
      <c r="H262" s="63">
        <f t="shared" si="50"/>
        <v>13.365549799050054</v>
      </c>
      <c r="I262" s="63">
        <f t="shared" si="51"/>
        <v>6418.103466788453</v>
      </c>
      <c r="J262" s="63">
        <f t="shared" si="52"/>
        <v>6418.103466788453</v>
      </c>
      <c r="K262" s="63">
        <f t="shared" si="46"/>
        <v>0.0008411958736846621</v>
      </c>
      <c r="L262" s="64">
        <f t="shared" si="47"/>
        <v>144716.77733151385</v>
      </c>
      <c r="M262" s="71">
        <f t="shared" si="48"/>
        <v>28335.994247541108</v>
      </c>
      <c r="N262" s="66">
        <f t="shared" si="44"/>
        <v>173052.77157905494</v>
      </c>
      <c r="O262" s="63"/>
      <c r="P262" s="63"/>
      <c r="Q262" s="63"/>
    </row>
    <row r="263" spans="1:17" s="67" customFormat="1" ht="12.75">
      <c r="A263" s="56" t="s">
        <v>480</v>
      </c>
      <c r="B263" s="57" t="s">
        <v>135</v>
      </c>
      <c r="C263" s="58">
        <v>544</v>
      </c>
      <c r="D263" s="59">
        <v>1134574.4</v>
      </c>
      <c r="E263" s="60">
        <v>69450</v>
      </c>
      <c r="F263" s="61">
        <f t="shared" si="49"/>
        <v>8887.091052555794</v>
      </c>
      <c r="G263" s="62">
        <f t="shared" si="45"/>
        <v>0.0004249506811463119</v>
      </c>
      <c r="H263" s="63">
        <f t="shared" si="50"/>
        <v>16.33656443484521</v>
      </c>
      <c r="I263" s="63">
        <f t="shared" si="51"/>
        <v>3447.091052555795</v>
      </c>
      <c r="J263" s="63">
        <f t="shared" si="52"/>
        <v>3447.091052555795</v>
      </c>
      <c r="K263" s="63">
        <f t="shared" si="46"/>
        <v>0.00045179682512600883</v>
      </c>
      <c r="L263" s="64">
        <f t="shared" si="47"/>
        <v>50459.27323127185</v>
      </c>
      <c r="M263" s="71">
        <f t="shared" si="48"/>
        <v>15218.943219194904</v>
      </c>
      <c r="N263" s="66">
        <f t="shared" si="44"/>
        <v>65678.21645046676</v>
      </c>
      <c r="O263" s="63"/>
      <c r="P263" s="63"/>
      <c r="Q263" s="63"/>
    </row>
    <row r="264" spans="1:17" s="67" customFormat="1" ht="12.75">
      <c r="A264" s="56" t="s">
        <v>477</v>
      </c>
      <c r="B264" s="57" t="s">
        <v>48</v>
      </c>
      <c r="C264" s="58">
        <v>1306</v>
      </c>
      <c r="D264" s="59">
        <v>1937961.73</v>
      </c>
      <c r="E264" s="60">
        <v>130000</v>
      </c>
      <c r="F264" s="61">
        <f t="shared" si="49"/>
        <v>19469.061687538462</v>
      </c>
      <c r="G264" s="62">
        <f t="shared" si="45"/>
        <v>0.0009309447800717346</v>
      </c>
      <c r="H264" s="63">
        <f t="shared" si="50"/>
        <v>14.907397923076923</v>
      </c>
      <c r="I264" s="63">
        <f t="shared" si="51"/>
        <v>6409.061687538461</v>
      </c>
      <c r="J264" s="63">
        <f t="shared" si="52"/>
        <v>6409.061687538461</v>
      </c>
      <c r="K264" s="63">
        <f t="shared" si="46"/>
        <v>0.0008400108028245211</v>
      </c>
      <c r="L264" s="64">
        <f t="shared" si="47"/>
        <v>110541.76191493706</v>
      </c>
      <c r="M264" s="71">
        <f t="shared" si="48"/>
        <v>28296.07469714104</v>
      </c>
      <c r="N264" s="66">
        <f t="shared" si="44"/>
        <v>138837.8366120781</v>
      </c>
      <c r="O264" s="63"/>
      <c r="P264" s="63"/>
      <c r="Q264" s="63"/>
    </row>
    <row r="265" spans="1:17" s="67" customFormat="1" ht="12.75">
      <c r="A265" s="56" t="s">
        <v>490</v>
      </c>
      <c r="B265" s="57" t="s">
        <v>415</v>
      </c>
      <c r="C265" s="58">
        <v>512</v>
      </c>
      <c r="D265" s="59">
        <v>559813.65</v>
      </c>
      <c r="E265" s="60">
        <v>39300</v>
      </c>
      <c r="F265" s="61">
        <f t="shared" si="49"/>
        <v>7293.246534351146</v>
      </c>
      <c r="G265" s="62">
        <f t="shared" si="45"/>
        <v>0.00034873841892833925</v>
      </c>
      <c r="H265" s="63">
        <f t="shared" si="50"/>
        <v>14.244622137404582</v>
      </c>
      <c r="I265" s="63">
        <f t="shared" si="51"/>
        <v>2173.246534351146</v>
      </c>
      <c r="J265" s="63">
        <f t="shared" si="52"/>
        <v>2173.246534351146</v>
      </c>
      <c r="K265" s="63">
        <f t="shared" si="46"/>
        <v>0.0002848389756655715</v>
      </c>
      <c r="L265" s="64">
        <f t="shared" si="47"/>
        <v>41409.716345149434</v>
      </c>
      <c r="M265" s="71">
        <f t="shared" si="48"/>
        <v>9594.906285715771</v>
      </c>
      <c r="N265" s="66">
        <f t="shared" si="44"/>
        <v>51004.622630865204</v>
      </c>
      <c r="O265" s="63"/>
      <c r="P265" s="63"/>
      <c r="Q265" s="63"/>
    </row>
    <row r="266" spans="1:17" s="67" customFormat="1" ht="12.75">
      <c r="A266" s="56" t="s">
        <v>477</v>
      </c>
      <c r="B266" s="57" t="s">
        <v>49</v>
      </c>
      <c r="C266" s="58">
        <v>230</v>
      </c>
      <c r="D266" s="59">
        <v>576282.09</v>
      </c>
      <c r="E266" s="60">
        <v>28450</v>
      </c>
      <c r="F266" s="61">
        <f t="shared" si="49"/>
        <v>4658.871026362038</v>
      </c>
      <c r="G266" s="62">
        <f t="shared" si="45"/>
        <v>0.0002227714788019424</v>
      </c>
      <c r="H266" s="63">
        <f t="shared" si="50"/>
        <v>20.255960984182774</v>
      </c>
      <c r="I266" s="63">
        <f t="shared" si="51"/>
        <v>2358.8710263620383</v>
      </c>
      <c r="J266" s="63">
        <f t="shared" si="52"/>
        <v>2358.8710263620383</v>
      </c>
      <c r="K266" s="63">
        <f t="shared" si="46"/>
        <v>0.00030916805629544613</v>
      </c>
      <c r="L266" s="64">
        <f t="shared" si="47"/>
        <v>26452.215317502745</v>
      </c>
      <c r="M266" s="71">
        <f t="shared" si="48"/>
        <v>10414.440368492933</v>
      </c>
      <c r="N266" s="66">
        <f t="shared" si="44"/>
        <v>36866.655685995676</v>
      </c>
      <c r="O266" s="63"/>
      <c r="P266" s="63"/>
      <c r="Q266" s="63"/>
    </row>
    <row r="267" spans="1:17" s="67" customFormat="1" ht="12.75">
      <c r="A267" s="56" t="s">
        <v>482</v>
      </c>
      <c r="B267" s="57" t="s">
        <v>188</v>
      </c>
      <c r="C267" s="58">
        <v>75</v>
      </c>
      <c r="D267" s="59">
        <v>216421.27</v>
      </c>
      <c r="E267" s="60">
        <v>33550</v>
      </c>
      <c r="F267" s="61">
        <f t="shared" si="49"/>
        <v>483.80313710879284</v>
      </c>
      <c r="G267" s="62">
        <f t="shared" si="45"/>
        <v>2.3133832143643757E-05</v>
      </c>
      <c r="H267" s="63">
        <f t="shared" si="50"/>
        <v>6.450708494783904</v>
      </c>
      <c r="I267" s="63">
        <f t="shared" si="51"/>
        <v>-266.19686289120716</v>
      </c>
      <c r="J267" s="63">
        <f t="shared" si="52"/>
        <v>0</v>
      </c>
      <c r="K267" s="63">
        <f t="shared" si="46"/>
        <v>0</v>
      </c>
      <c r="L267" s="64">
        <f t="shared" si="47"/>
        <v>2746.9454899416646</v>
      </c>
      <c r="M267" s="71">
        <f t="shared" si="48"/>
        <v>0</v>
      </c>
      <c r="N267" s="66">
        <f t="shared" si="44"/>
        <v>2746.9454899416646</v>
      </c>
      <c r="O267" s="63"/>
      <c r="P267" s="63"/>
      <c r="Q267" s="63"/>
    </row>
    <row r="268" spans="1:17" s="67" customFormat="1" ht="12.75">
      <c r="A268" s="56" t="s">
        <v>485</v>
      </c>
      <c r="B268" s="57" t="s">
        <v>286</v>
      </c>
      <c r="C268" s="58">
        <v>666</v>
      </c>
      <c r="D268" s="59">
        <v>857311.98</v>
      </c>
      <c r="E268" s="60">
        <v>51850</v>
      </c>
      <c r="F268" s="61">
        <f t="shared" si="49"/>
        <v>11011.95330144648</v>
      </c>
      <c r="G268" s="62">
        <f t="shared" si="45"/>
        <v>0.000526554417922307</v>
      </c>
      <c r="H268" s="63">
        <f t="shared" si="50"/>
        <v>16.534464416586307</v>
      </c>
      <c r="I268" s="63">
        <f t="shared" si="51"/>
        <v>4351.9533014464805</v>
      </c>
      <c r="J268" s="63">
        <f t="shared" si="52"/>
        <v>4351.9533014464805</v>
      </c>
      <c r="K268" s="63">
        <f t="shared" si="46"/>
        <v>0.0005703936028125405</v>
      </c>
      <c r="L268" s="64">
        <f t="shared" si="47"/>
        <v>62523.85141118768</v>
      </c>
      <c r="M268" s="71">
        <f t="shared" si="48"/>
        <v>19213.91955637347</v>
      </c>
      <c r="N268" s="66">
        <f t="shared" si="44"/>
        <v>81737.77096756114</v>
      </c>
      <c r="O268" s="63"/>
      <c r="P268" s="63"/>
      <c r="Q268" s="63"/>
    </row>
    <row r="269" spans="1:17" s="67" customFormat="1" ht="12.75">
      <c r="A269" s="56" t="s">
        <v>485</v>
      </c>
      <c r="B269" s="57" t="s">
        <v>287</v>
      </c>
      <c r="C269" s="58">
        <v>93</v>
      </c>
      <c r="D269" s="59">
        <v>172827.77</v>
      </c>
      <c r="E269" s="60">
        <v>9250</v>
      </c>
      <c r="F269" s="61">
        <f t="shared" si="49"/>
        <v>1737.6197416216216</v>
      </c>
      <c r="G269" s="62">
        <f t="shared" si="45"/>
        <v>8.308710785212817E-05</v>
      </c>
      <c r="H269" s="63">
        <f t="shared" si="50"/>
        <v>18.684083243243244</v>
      </c>
      <c r="I269" s="63">
        <f t="shared" si="51"/>
        <v>807.6197416216216</v>
      </c>
      <c r="J269" s="63">
        <f t="shared" si="52"/>
        <v>807.6197416216216</v>
      </c>
      <c r="K269" s="63">
        <f t="shared" si="46"/>
        <v>0.00010585158024856967</v>
      </c>
      <c r="L269" s="64">
        <f t="shared" si="47"/>
        <v>9865.886238368428</v>
      </c>
      <c r="M269" s="71">
        <f t="shared" si="48"/>
        <v>3565.649645757761</v>
      </c>
      <c r="N269" s="66">
        <f t="shared" si="44"/>
        <v>13431.53588412619</v>
      </c>
      <c r="O269" s="63"/>
      <c r="P269" s="63"/>
      <c r="Q269" s="63"/>
    </row>
    <row r="270" spans="1:17" s="67" customFormat="1" ht="12.75">
      <c r="A270" s="56" t="s">
        <v>476</v>
      </c>
      <c r="B270" s="57" t="s">
        <v>8</v>
      </c>
      <c r="C270" s="58">
        <v>3078</v>
      </c>
      <c r="D270" s="59">
        <v>3088033.18</v>
      </c>
      <c r="E270" s="60">
        <v>190050</v>
      </c>
      <c r="F270" s="61">
        <f t="shared" si="49"/>
        <v>50012.97620647198</v>
      </c>
      <c r="G270" s="62">
        <f t="shared" si="45"/>
        <v>0.002391451621167142</v>
      </c>
      <c r="H270" s="63">
        <f t="shared" si="50"/>
        <v>16.24853028150487</v>
      </c>
      <c r="I270" s="63">
        <f t="shared" si="51"/>
        <v>19232.97620647199</v>
      </c>
      <c r="J270" s="63">
        <f t="shared" si="52"/>
        <v>19232.97620647199</v>
      </c>
      <c r="K270" s="63">
        <f t="shared" si="46"/>
        <v>0.0025207914311881864</v>
      </c>
      <c r="L270" s="64">
        <f t="shared" si="47"/>
        <v>283964.5072372374</v>
      </c>
      <c r="M270" s="71">
        <f t="shared" si="48"/>
        <v>84913.7920524036</v>
      </c>
      <c r="N270" s="66">
        <f t="shared" si="44"/>
        <v>368878.299289641</v>
      </c>
      <c r="O270" s="63"/>
      <c r="P270" s="63"/>
      <c r="Q270" s="63"/>
    </row>
    <row r="271" spans="1:17" s="67" customFormat="1" ht="12.75">
      <c r="A271" s="56" t="s">
        <v>490</v>
      </c>
      <c r="B271" s="57" t="s">
        <v>416</v>
      </c>
      <c r="C271" s="58">
        <v>148</v>
      </c>
      <c r="D271" s="59">
        <v>190311.95</v>
      </c>
      <c r="E271" s="60">
        <v>28150</v>
      </c>
      <c r="F271" s="61">
        <f t="shared" si="49"/>
        <v>1000.5743730017763</v>
      </c>
      <c r="G271" s="62">
        <f t="shared" si="45"/>
        <v>4.784408743312798E-05</v>
      </c>
      <c r="H271" s="63">
        <f t="shared" si="50"/>
        <v>6.7606376554174075</v>
      </c>
      <c r="I271" s="63">
        <f t="shared" si="51"/>
        <v>-479.4256269982237</v>
      </c>
      <c r="J271" s="63">
        <f t="shared" si="52"/>
        <v>0</v>
      </c>
      <c r="K271" s="63">
        <f t="shared" si="46"/>
        <v>0</v>
      </c>
      <c r="L271" s="64">
        <f t="shared" si="47"/>
        <v>5681.077798903105</v>
      </c>
      <c r="M271" s="71">
        <f t="shared" si="48"/>
        <v>0</v>
      </c>
      <c r="N271" s="66">
        <f t="shared" si="44"/>
        <v>5681.077798903105</v>
      </c>
      <c r="O271" s="63"/>
      <c r="P271" s="63"/>
      <c r="Q271" s="63"/>
    </row>
    <row r="272" spans="1:17" s="67" customFormat="1" ht="12.75">
      <c r="A272" s="56" t="s">
        <v>486</v>
      </c>
      <c r="B272" s="57" t="s">
        <v>317</v>
      </c>
      <c r="C272" s="58">
        <v>256</v>
      </c>
      <c r="D272" s="59">
        <v>435517.36</v>
      </c>
      <c r="E272" s="60">
        <v>20750</v>
      </c>
      <c r="F272" s="61">
        <f t="shared" si="49"/>
        <v>5373.129839036144</v>
      </c>
      <c r="G272" s="62">
        <f t="shared" si="45"/>
        <v>0.00025692492306909984</v>
      </c>
      <c r="H272" s="63">
        <f t="shared" si="50"/>
        <v>20.98878843373494</v>
      </c>
      <c r="I272" s="63">
        <f t="shared" si="51"/>
        <v>2813.1298390361444</v>
      </c>
      <c r="J272" s="63">
        <f t="shared" si="52"/>
        <v>2813.1298390361444</v>
      </c>
      <c r="K272" s="63">
        <f t="shared" si="46"/>
        <v>0.00036870599313047834</v>
      </c>
      <c r="L272" s="64">
        <f t="shared" si="47"/>
        <v>30507.64587103598</v>
      </c>
      <c r="M272" s="71">
        <f t="shared" si="48"/>
        <v>12419.997799817622</v>
      </c>
      <c r="N272" s="66">
        <f t="shared" si="44"/>
        <v>42927.643670853606</v>
      </c>
      <c r="O272" s="63"/>
      <c r="P272" s="63"/>
      <c r="Q272" s="63"/>
    </row>
    <row r="273" spans="1:17" s="67" customFormat="1" ht="12.75">
      <c r="A273" s="56" t="s">
        <v>485</v>
      </c>
      <c r="B273" s="57" t="s">
        <v>288</v>
      </c>
      <c r="C273" s="58">
        <v>1316</v>
      </c>
      <c r="D273" s="59">
        <v>1415169.37</v>
      </c>
      <c r="E273" s="60">
        <v>63900</v>
      </c>
      <c r="F273" s="61">
        <f t="shared" si="49"/>
        <v>29144.959169327074</v>
      </c>
      <c r="G273" s="62">
        <f t="shared" si="45"/>
        <v>0.0013936135207509998</v>
      </c>
      <c r="H273" s="63">
        <f t="shared" si="50"/>
        <v>22.1466255086072</v>
      </c>
      <c r="I273" s="63">
        <f t="shared" si="51"/>
        <v>15984.959169327076</v>
      </c>
      <c r="J273" s="63">
        <f t="shared" si="52"/>
        <v>15984.959169327076</v>
      </c>
      <c r="K273" s="63">
        <f t="shared" si="46"/>
        <v>0.0020950864634446615</v>
      </c>
      <c r="L273" s="64">
        <f t="shared" si="47"/>
        <v>165479.73339559796</v>
      </c>
      <c r="M273" s="71">
        <f t="shared" si="48"/>
        <v>70573.7627031249</v>
      </c>
      <c r="N273" s="66">
        <f t="shared" si="44"/>
        <v>236053.49609872286</v>
      </c>
      <c r="O273" s="63"/>
      <c r="P273" s="63"/>
      <c r="Q273" s="63"/>
    </row>
    <row r="274" spans="1:17" s="67" customFormat="1" ht="12.75">
      <c r="A274" s="56" t="s">
        <v>488</v>
      </c>
      <c r="B274" s="57" t="s">
        <v>353</v>
      </c>
      <c r="C274" s="58">
        <v>663</v>
      </c>
      <c r="D274" s="59">
        <v>1032187.68</v>
      </c>
      <c r="E274" s="60">
        <v>71600</v>
      </c>
      <c r="F274" s="61">
        <f t="shared" si="49"/>
        <v>9557.827260335196</v>
      </c>
      <c r="G274" s="62">
        <f t="shared" si="45"/>
        <v>0.00045702302142951184</v>
      </c>
      <c r="H274" s="63">
        <f t="shared" si="50"/>
        <v>14.416029050279331</v>
      </c>
      <c r="I274" s="63">
        <f t="shared" si="51"/>
        <v>2927.8272603351966</v>
      </c>
      <c r="J274" s="63">
        <f t="shared" si="52"/>
        <v>2927.8272603351966</v>
      </c>
      <c r="K274" s="63">
        <f t="shared" si="46"/>
        <v>0.0003837389383016338</v>
      </c>
      <c r="L274" s="64">
        <f t="shared" si="47"/>
        <v>54267.59041563497</v>
      </c>
      <c r="M274" s="71">
        <f t="shared" si="48"/>
        <v>12926.388120097707</v>
      </c>
      <c r="N274" s="66">
        <f t="shared" si="44"/>
        <v>67193.97853573268</v>
      </c>
      <c r="O274" s="63"/>
      <c r="P274" s="63"/>
      <c r="Q274" s="63"/>
    </row>
    <row r="275" spans="1:17" s="67" customFormat="1" ht="12.75">
      <c r="A275" s="56" t="s">
        <v>477</v>
      </c>
      <c r="B275" s="57" t="s">
        <v>50</v>
      </c>
      <c r="C275" s="58">
        <v>263</v>
      </c>
      <c r="D275" s="59">
        <v>295440.13</v>
      </c>
      <c r="E275" s="60">
        <v>15100</v>
      </c>
      <c r="F275" s="61">
        <f t="shared" si="49"/>
        <v>5145.745310596027</v>
      </c>
      <c r="G275" s="62">
        <f t="shared" si="45"/>
        <v>0.0002460521628294067</v>
      </c>
      <c r="H275" s="63">
        <f t="shared" si="50"/>
        <v>19.565571523178807</v>
      </c>
      <c r="I275" s="63">
        <f t="shared" si="51"/>
        <v>2515.7453105960262</v>
      </c>
      <c r="J275" s="63">
        <f t="shared" si="52"/>
        <v>2515.7453105960262</v>
      </c>
      <c r="K275" s="63">
        <f t="shared" si="46"/>
        <v>0.0003297289589464746</v>
      </c>
      <c r="L275" s="64">
        <f t="shared" si="47"/>
        <v>29216.598217616905</v>
      </c>
      <c r="M275" s="71">
        <f t="shared" si="48"/>
        <v>11107.041981826806</v>
      </c>
      <c r="N275" s="66">
        <f t="shared" si="44"/>
        <v>40323.64019944371</v>
      </c>
      <c r="O275" s="63"/>
      <c r="P275" s="63"/>
      <c r="Q275" s="63"/>
    </row>
    <row r="276" spans="1:17" s="67" customFormat="1" ht="12.75">
      <c r="A276" s="56" t="s">
        <v>484</v>
      </c>
      <c r="B276" s="57" t="s">
        <v>233</v>
      </c>
      <c r="C276" s="58">
        <v>2593</v>
      </c>
      <c r="D276" s="59">
        <v>3445414.35</v>
      </c>
      <c r="E276" s="60">
        <v>110700</v>
      </c>
      <c r="F276" s="61">
        <f t="shared" si="49"/>
        <v>80704.24037533876</v>
      </c>
      <c r="G276" s="62">
        <f t="shared" si="45"/>
        <v>0.003859004224901361</v>
      </c>
      <c r="H276" s="63">
        <f t="shared" si="50"/>
        <v>31.12388753387534</v>
      </c>
      <c r="I276" s="63">
        <f t="shared" si="51"/>
        <v>54774.240375338755</v>
      </c>
      <c r="J276" s="63">
        <f t="shared" si="52"/>
        <v>54774.240375338755</v>
      </c>
      <c r="K276" s="63">
        <f t="shared" si="46"/>
        <v>0.0071790467739222385</v>
      </c>
      <c r="L276" s="64">
        <f t="shared" si="47"/>
        <v>458223.8768500447</v>
      </c>
      <c r="M276" s="71">
        <f t="shared" si="48"/>
        <v>241828.84682687695</v>
      </c>
      <c r="N276" s="66">
        <f t="shared" si="44"/>
        <v>700052.7236769217</v>
      </c>
      <c r="O276" s="63"/>
      <c r="P276" s="63"/>
      <c r="Q276" s="63"/>
    </row>
    <row r="277" spans="1:17" s="67" customFormat="1" ht="12.75">
      <c r="A277" s="56" t="s">
        <v>490</v>
      </c>
      <c r="B277" s="57" t="s">
        <v>417</v>
      </c>
      <c r="C277" s="58">
        <v>1232</v>
      </c>
      <c r="D277" s="59">
        <v>2703880.27</v>
      </c>
      <c r="E277" s="60">
        <v>187700</v>
      </c>
      <c r="F277" s="61">
        <f t="shared" si="49"/>
        <v>17747.36543761321</v>
      </c>
      <c r="G277" s="62">
        <f t="shared" si="45"/>
        <v>0.0008486190798166011</v>
      </c>
      <c r="H277" s="63">
        <f t="shared" si="50"/>
        <v>14.405329088971763</v>
      </c>
      <c r="I277" s="63">
        <f t="shared" si="51"/>
        <v>5427.365437613213</v>
      </c>
      <c r="J277" s="63">
        <f t="shared" si="52"/>
        <v>5427.365437613213</v>
      </c>
      <c r="K277" s="63">
        <f t="shared" si="46"/>
        <v>0.0007113436912826054</v>
      </c>
      <c r="L277" s="64">
        <f t="shared" si="47"/>
        <v>100766.28634228042</v>
      </c>
      <c r="M277" s="71">
        <f t="shared" si="48"/>
        <v>23961.87543802034</v>
      </c>
      <c r="N277" s="66">
        <f t="shared" si="44"/>
        <v>124728.16178030075</v>
      </c>
      <c r="O277" s="63"/>
      <c r="P277" s="63"/>
      <c r="Q277" s="63"/>
    </row>
    <row r="278" spans="1:17" s="67" customFormat="1" ht="12.75">
      <c r="A278" s="56" t="s">
        <v>485</v>
      </c>
      <c r="B278" s="57" t="s">
        <v>289</v>
      </c>
      <c r="C278" s="58">
        <v>3038</v>
      </c>
      <c r="D278" s="59">
        <v>3749442.9</v>
      </c>
      <c r="E278" s="60">
        <v>200700</v>
      </c>
      <c r="F278" s="61">
        <f t="shared" si="49"/>
        <v>56755.393772795214</v>
      </c>
      <c r="G278" s="62">
        <f t="shared" si="45"/>
        <v>0.0027138512590731733</v>
      </c>
      <c r="H278" s="63">
        <f t="shared" si="50"/>
        <v>18.681828101644246</v>
      </c>
      <c r="I278" s="63">
        <f t="shared" si="51"/>
        <v>26375.39377279522</v>
      </c>
      <c r="J278" s="63">
        <f t="shared" si="52"/>
        <v>26375.39377279522</v>
      </c>
      <c r="K278" s="63">
        <f t="shared" si="46"/>
        <v>0.003456920338429124</v>
      </c>
      <c r="L278" s="64">
        <f t="shared" si="47"/>
        <v>322246.71771606326</v>
      </c>
      <c r="M278" s="71">
        <f t="shared" si="48"/>
        <v>116447.64066051027</v>
      </c>
      <c r="N278" s="66">
        <f t="shared" si="44"/>
        <v>438694.35837657354</v>
      </c>
      <c r="O278" s="63"/>
      <c r="P278" s="63"/>
      <c r="Q278" s="63"/>
    </row>
    <row r="279" spans="1:17" s="67" customFormat="1" ht="12.75">
      <c r="A279" s="56" t="s">
        <v>485</v>
      </c>
      <c r="B279" s="57" t="s">
        <v>290</v>
      </c>
      <c r="C279" s="58">
        <v>4125</v>
      </c>
      <c r="D279" s="59">
        <v>5325782.88</v>
      </c>
      <c r="E279" s="60">
        <v>181200</v>
      </c>
      <c r="F279" s="61">
        <f t="shared" si="49"/>
        <v>121240.91821192054</v>
      </c>
      <c r="G279" s="62">
        <f t="shared" si="45"/>
        <v>0.005797331260845261</v>
      </c>
      <c r="H279" s="63">
        <f t="shared" si="50"/>
        <v>29.39173774834437</v>
      </c>
      <c r="I279" s="63">
        <f t="shared" si="51"/>
        <v>79990.91821192052</v>
      </c>
      <c r="J279" s="63">
        <f t="shared" si="52"/>
        <v>79990.91821192052</v>
      </c>
      <c r="K279" s="63">
        <f t="shared" si="46"/>
        <v>0.010484098718618043</v>
      </c>
      <c r="L279" s="64">
        <f t="shared" si="47"/>
        <v>688383.6997603637</v>
      </c>
      <c r="M279" s="71">
        <f t="shared" si="48"/>
        <v>353160.74445317464</v>
      </c>
      <c r="N279" s="66">
        <f t="shared" si="44"/>
        <v>1041544.4442135383</v>
      </c>
      <c r="O279" s="63"/>
      <c r="P279" s="63"/>
      <c r="Q279" s="63"/>
    </row>
    <row r="280" spans="1:17" s="67" customFormat="1" ht="12.75">
      <c r="A280" s="56" t="s">
        <v>486</v>
      </c>
      <c r="B280" s="57" t="s">
        <v>318</v>
      </c>
      <c r="C280" s="58">
        <v>2217</v>
      </c>
      <c r="D280" s="59">
        <v>2097509.03</v>
      </c>
      <c r="E280" s="60">
        <v>90000</v>
      </c>
      <c r="F280" s="61">
        <f t="shared" si="49"/>
        <v>51668.63910566666</v>
      </c>
      <c r="G280" s="62">
        <f t="shared" si="45"/>
        <v>0.002470619829594479</v>
      </c>
      <c r="H280" s="63">
        <f t="shared" si="50"/>
        <v>23.305655888888886</v>
      </c>
      <c r="I280" s="63">
        <f t="shared" si="51"/>
        <v>29498.63910566666</v>
      </c>
      <c r="J280" s="63">
        <f t="shared" si="52"/>
        <v>29498.63910566666</v>
      </c>
      <c r="K280" s="63">
        <f t="shared" si="46"/>
        <v>0.0038662719638916203</v>
      </c>
      <c r="L280" s="64">
        <f t="shared" si="47"/>
        <v>293365.05755401606</v>
      </c>
      <c r="M280" s="71">
        <f t="shared" si="48"/>
        <v>130236.80162431586</v>
      </c>
      <c r="N280" s="66">
        <f t="shared" si="44"/>
        <v>423601.8591783319</v>
      </c>
      <c r="O280" s="63"/>
      <c r="P280" s="63"/>
      <c r="Q280" s="63"/>
    </row>
    <row r="281" spans="1:17" s="67" customFormat="1" ht="12.75">
      <c r="A281" s="56" t="s">
        <v>476</v>
      </c>
      <c r="B281" s="57" t="s">
        <v>9</v>
      </c>
      <c r="C281" s="58">
        <v>2761</v>
      </c>
      <c r="D281" s="59">
        <v>2876728.78</v>
      </c>
      <c r="E281" s="60">
        <v>239500</v>
      </c>
      <c r="F281" s="61">
        <f t="shared" si="49"/>
        <v>33163.45787716075</v>
      </c>
      <c r="G281" s="62">
        <f t="shared" si="45"/>
        <v>0.001585764557910498</v>
      </c>
      <c r="H281" s="63">
        <f t="shared" si="50"/>
        <v>12.011393653444676</v>
      </c>
      <c r="I281" s="63">
        <f t="shared" si="51"/>
        <v>5553.457877160751</v>
      </c>
      <c r="J281" s="63">
        <f t="shared" si="52"/>
        <v>5553.457877160751</v>
      </c>
      <c r="K281" s="63">
        <f t="shared" si="46"/>
        <v>0.0007278701372021969</v>
      </c>
      <c r="L281" s="64">
        <f t="shared" si="47"/>
        <v>188296.0321236028</v>
      </c>
      <c r="M281" s="71">
        <f t="shared" si="48"/>
        <v>24518.57488360677</v>
      </c>
      <c r="N281" s="66">
        <f t="shared" si="44"/>
        <v>212814.6070072096</v>
      </c>
      <c r="O281" s="63"/>
      <c r="P281" s="63"/>
      <c r="Q281" s="63"/>
    </row>
    <row r="282" spans="1:17" s="67" customFormat="1" ht="12.75">
      <c r="A282" s="56" t="s">
        <v>483</v>
      </c>
      <c r="B282" s="57" t="s">
        <v>207</v>
      </c>
      <c r="C282" s="58">
        <v>73</v>
      </c>
      <c r="D282" s="59">
        <v>501081.54</v>
      </c>
      <c r="E282" s="60">
        <v>81250</v>
      </c>
      <c r="F282" s="61">
        <f t="shared" si="49"/>
        <v>450.20249132307697</v>
      </c>
      <c r="G282" s="62">
        <f t="shared" si="45"/>
        <v>2.1527162736392706E-05</v>
      </c>
      <c r="H282" s="63">
        <f t="shared" si="50"/>
        <v>6.167157415384615</v>
      </c>
      <c r="I282" s="63">
        <f t="shared" si="51"/>
        <v>-279.7975086769231</v>
      </c>
      <c r="J282" s="63">
        <f t="shared" si="52"/>
        <v>0</v>
      </c>
      <c r="K282" s="63">
        <f t="shared" si="46"/>
        <v>0</v>
      </c>
      <c r="L282" s="64">
        <f t="shared" si="47"/>
        <v>2556.1671850472826</v>
      </c>
      <c r="M282" s="71">
        <f t="shared" si="48"/>
        <v>0</v>
      </c>
      <c r="N282" s="66">
        <f t="shared" si="44"/>
        <v>2556.1671850472826</v>
      </c>
      <c r="O282" s="63"/>
      <c r="P282" s="63"/>
      <c r="Q282" s="63"/>
    </row>
    <row r="283" spans="1:17" s="67" customFormat="1" ht="12.75">
      <c r="A283" s="56" t="s">
        <v>481</v>
      </c>
      <c r="B283" s="57" t="s">
        <v>166</v>
      </c>
      <c r="C283" s="58">
        <v>4220</v>
      </c>
      <c r="D283" s="59">
        <v>7066389.18</v>
      </c>
      <c r="E283" s="60">
        <v>452450</v>
      </c>
      <c r="F283" s="61">
        <f t="shared" si="49"/>
        <v>65908.19392109624</v>
      </c>
      <c r="G283" s="62">
        <f t="shared" si="45"/>
        <v>0.0031515072518401234</v>
      </c>
      <c r="H283" s="63">
        <f t="shared" si="50"/>
        <v>15.618055431539396</v>
      </c>
      <c r="I283" s="63">
        <f t="shared" si="51"/>
        <v>23708.193921096252</v>
      </c>
      <c r="J283" s="63">
        <f t="shared" si="52"/>
        <v>23708.193921096252</v>
      </c>
      <c r="K283" s="63">
        <f t="shared" si="46"/>
        <v>0.0031073408214968103</v>
      </c>
      <c r="L283" s="64">
        <f t="shared" si="47"/>
        <v>374214.63846573624</v>
      </c>
      <c r="M283" s="71">
        <f t="shared" si="48"/>
        <v>104671.92528822401</v>
      </c>
      <c r="N283" s="66">
        <f t="shared" si="44"/>
        <v>478886.56375396025</v>
      </c>
      <c r="O283" s="63"/>
      <c r="P283" s="63"/>
      <c r="Q283" s="63"/>
    </row>
    <row r="284" spans="1:17" s="67" customFormat="1" ht="12.75">
      <c r="A284" s="56" t="s">
        <v>489</v>
      </c>
      <c r="B284" s="57" t="s">
        <v>378</v>
      </c>
      <c r="C284" s="58">
        <v>909</v>
      </c>
      <c r="D284" s="59">
        <v>1341900.81</v>
      </c>
      <c r="E284" s="60">
        <v>90300</v>
      </c>
      <c r="F284" s="61">
        <f t="shared" si="49"/>
        <v>13508.170944518271</v>
      </c>
      <c r="G284" s="62">
        <f t="shared" si="45"/>
        <v>0.000645915115527373</v>
      </c>
      <c r="H284" s="63">
        <f t="shared" si="50"/>
        <v>14.860474086378739</v>
      </c>
      <c r="I284" s="63">
        <f t="shared" si="51"/>
        <v>4418.170944518273</v>
      </c>
      <c r="J284" s="63">
        <f t="shared" si="52"/>
        <v>4418.170944518273</v>
      </c>
      <c r="K284" s="63">
        <f t="shared" si="46"/>
        <v>0.0005790724918964195</v>
      </c>
      <c r="L284" s="64">
        <f t="shared" si="47"/>
        <v>76696.91741800637</v>
      </c>
      <c r="M284" s="71">
        <f t="shared" si="48"/>
        <v>19506.27114635289</v>
      </c>
      <c r="N284" s="66">
        <f t="shared" si="44"/>
        <v>96203.18856435927</v>
      </c>
      <c r="O284" s="63"/>
      <c r="P284" s="63"/>
      <c r="Q284" s="63"/>
    </row>
    <row r="285" spans="1:17" s="67" customFormat="1" ht="12.75">
      <c r="A285" s="56" t="s">
        <v>486</v>
      </c>
      <c r="B285" s="57" t="s">
        <v>319</v>
      </c>
      <c r="C285" s="58">
        <v>672</v>
      </c>
      <c r="D285" s="59">
        <v>1493157.76</v>
      </c>
      <c r="E285" s="60">
        <v>72450</v>
      </c>
      <c r="F285" s="61">
        <f t="shared" si="49"/>
        <v>13849.579223188406</v>
      </c>
      <c r="G285" s="62">
        <f t="shared" si="45"/>
        <v>0.0006622401064284328</v>
      </c>
      <c r="H285" s="63">
        <f t="shared" si="50"/>
        <v>20.609492891649413</v>
      </c>
      <c r="I285" s="63">
        <f t="shared" si="51"/>
        <v>7129.579223188406</v>
      </c>
      <c r="J285" s="63">
        <f t="shared" si="52"/>
        <v>7129.579223188406</v>
      </c>
      <c r="K285" s="63">
        <f t="shared" si="46"/>
        <v>0.0009344462355099744</v>
      </c>
      <c r="L285" s="64">
        <f t="shared" si="47"/>
        <v>78635.37101490973</v>
      </c>
      <c r="M285" s="71">
        <f t="shared" si="48"/>
        <v>31477.167188260624</v>
      </c>
      <c r="N285" s="66">
        <f t="shared" si="44"/>
        <v>110112.53820317035</v>
      </c>
      <c r="O285" s="63"/>
      <c r="P285" s="63"/>
      <c r="Q285" s="63"/>
    </row>
    <row r="286" spans="1:17" s="67" customFormat="1" ht="12.75">
      <c r="A286" s="56" t="s">
        <v>477</v>
      </c>
      <c r="B286" s="57" t="s">
        <v>51</v>
      </c>
      <c r="C286" s="58">
        <v>744</v>
      </c>
      <c r="D286" s="59">
        <v>778190.57</v>
      </c>
      <c r="E286" s="60">
        <v>55050</v>
      </c>
      <c r="F286" s="61">
        <f t="shared" si="49"/>
        <v>10517.234951498636</v>
      </c>
      <c r="G286" s="62">
        <f t="shared" si="45"/>
        <v>0.0005028986571629463</v>
      </c>
      <c r="H286" s="63">
        <f t="shared" si="50"/>
        <v>14.136068483197093</v>
      </c>
      <c r="I286" s="63">
        <f t="shared" si="51"/>
        <v>3077.234951498637</v>
      </c>
      <c r="J286" s="63">
        <f t="shared" si="52"/>
        <v>3077.234951498637</v>
      </c>
      <c r="K286" s="63">
        <f t="shared" si="46"/>
        <v>0.0004033212236221801</v>
      </c>
      <c r="L286" s="64">
        <f t="shared" si="47"/>
        <v>59714.93134443951</v>
      </c>
      <c r="M286" s="71">
        <f t="shared" si="48"/>
        <v>13586.024646565878</v>
      </c>
      <c r="N286" s="66">
        <f t="shared" si="44"/>
        <v>73300.95599100538</v>
      </c>
      <c r="O286" s="63"/>
      <c r="P286" s="63"/>
      <c r="Q286" s="63"/>
    </row>
    <row r="287" spans="1:17" s="67" customFormat="1" ht="12.75">
      <c r="A287" s="56" t="s">
        <v>489</v>
      </c>
      <c r="B287" s="57" t="s">
        <v>379</v>
      </c>
      <c r="C287" s="58">
        <v>1097</v>
      </c>
      <c r="D287" s="59">
        <v>1448639.41</v>
      </c>
      <c r="E287" s="60">
        <v>87100</v>
      </c>
      <c r="F287" s="61">
        <f t="shared" si="49"/>
        <v>18245.205887141215</v>
      </c>
      <c r="G287" s="62">
        <f t="shared" si="45"/>
        <v>0.0008724241288341052</v>
      </c>
      <c r="H287" s="63">
        <f t="shared" si="50"/>
        <v>16.631910562571754</v>
      </c>
      <c r="I287" s="63">
        <f t="shared" si="51"/>
        <v>7275.205887141215</v>
      </c>
      <c r="J287" s="63">
        <f t="shared" si="52"/>
        <v>7275.205887141215</v>
      </c>
      <c r="K287" s="63">
        <f t="shared" si="46"/>
        <v>0.0009535329562911935</v>
      </c>
      <c r="L287" s="64">
        <f t="shared" si="47"/>
        <v>103592.93311789645</v>
      </c>
      <c r="M287" s="71">
        <f t="shared" si="48"/>
        <v>32120.11043986268</v>
      </c>
      <c r="N287" s="66">
        <f t="shared" si="44"/>
        <v>135713.04355775914</v>
      </c>
      <c r="O287" s="63"/>
      <c r="P287" s="63"/>
      <c r="Q287" s="63"/>
    </row>
    <row r="288" spans="1:17" s="67" customFormat="1" ht="12.75">
      <c r="A288" s="56" t="s">
        <v>488</v>
      </c>
      <c r="B288" s="57" t="s">
        <v>354</v>
      </c>
      <c r="C288" s="58">
        <v>217</v>
      </c>
      <c r="D288" s="59">
        <v>417096.32</v>
      </c>
      <c r="E288" s="60">
        <v>36850</v>
      </c>
      <c r="F288" s="61">
        <f t="shared" si="49"/>
        <v>2456.1710024423337</v>
      </c>
      <c r="G288" s="62">
        <f t="shared" si="45"/>
        <v>0.00011744580249344043</v>
      </c>
      <c r="H288" s="63">
        <f t="shared" si="50"/>
        <v>11.318760379918588</v>
      </c>
      <c r="I288" s="63">
        <f t="shared" si="51"/>
        <v>286.17100244233364</v>
      </c>
      <c r="J288" s="63">
        <f t="shared" si="52"/>
        <v>286.17100244233364</v>
      </c>
      <c r="K288" s="63">
        <f t="shared" si="46"/>
        <v>3.7507320919391625E-05</v>
      </c>
      <c r="L288" s="64">
        <f t="shared" si="47"/>
        <v>13945.68852530461</v>
      </c>
      <c r="M288" s="71">
        <f t="shared" si="48"/>
        <v>1263.447982878447</v>
      </c>
      <c r="N288" s="66">
        <f t="shared" si="44"/>
        <v>15209.136508183055</v>
      </c>
      <c r="O288" s="63"/>
      <c r="P288" s="63"/>
      <c r="Q288" s="63"/>
    </row>
    <row r="289" spans="1:17" s="67" customFormat="1" ht="12.75">
      <c r="A289" s="56" t="s">
        <v>477</v>
      </c>
      <c r="B289" s="57" t="s">
        <v>521</v>
      </c>
      <c r="C289" s="58">
        <v>34</v>
      </c>
      <c r="D289" s="59">
        <v>56384.17</v>
      </c>
      <c r="E289" s="60">
        <v>11550</v>
      </c>
      <c r="F289" s="61">
        <f t="shared" si="49"/>
        <v>165.97937489177488</v>
      </c>
      <c r="G289" s="62">
        <f t="shared" si="45"/>
        <v>7.936573171061925E-06</v>
      </c>
      <c r="H289" s="63">
        <f t="shared" si="50"/>
        <v>4.88174632034632</v>
      </c>
      <c r="I289" s="63">
        <f t="shared" si="51"/>
        <v>-174.02062510822512</v>
      </c>
      <c r="J289" s="63">
        <f t="shared" si="52"/>
        <v>0</v>
      </c>
      <c r="K289" s="63">
        <f t="shared" si="46"/>
        <v>0</v>
      </c>
      <c r="L289" s="64">
        <f t="shared" si="47"/>
        <v>942.4004523967593</v>
      </c>
      <c r="M289" s="71">
        <f t="shared" si="48"/>
        <v>0</v>
      </c>
      <c r="N289" s="66">
        <f t="shared" si="44"/>
        <v>942.4004523967593</v>
      </c>
      <c r="O289" s="63"/>
      <c r="P289" s="63"/>
      <c r="Q289" s="63"/>
    </row>
    <row r="290" spans="1:17" s="67" customFormat="1" ht="12.75">
      <c r="A290" s="56" t="s">
        <v>489</v>
      </c>
      <c r="B290" s="57" t="s">
        <v>380</v>
      </c>
      <c r="C290" s="58">
        <v>924</v>
      </c>
      <c r="D290" s="59">
        <v>1143801.54</v>
      </c>
      <c r="E290" s="60">
        <v>72350</v>
      </c>
      <c r="F290" s="61">
        <f t="shared" si="49"/>
        <v>14607.776405805114</v>
      </c>
      <c r="G290" s="62">
        <f t="shared" si="45"/>
        <v>0.0006984945351600397</v>
      </c>
      <c r="H290" s="63">
        <f t="shared" si="50"/>
        <v>15.80928182446441</v>
      </c>
      <c r="I290" s="63">
        <f t="shared" si="51"/>
        <v>5367.776405805115</v>
      </c>
      <c r="J290" s="63">
        <f t="shared" si="52"/>
        <v>5367.776405805115</v>
      </c>
      <c r="K290" s="63">
        <f t="shared" si="46"/>
        <v>0.0007035335885110902</v>
      </c>
      <c r="L290" s="64">
        <f t="shared" si="47"/>
        <v>82940.27557530969</v>
      </c>
      <c r="M290" s="71">
        <f t="shared" si="48"/>
        <v>23698.789236423825</v>
      </c>
      <c r="N290" s="66">
        <f t="shared" si="44"/>
        <v>106639.06481173351</v>
      </c>
      <c r="O290" s="63"/>
      <c r="P290" s="63"/>
      <c r="Q290" s="63"/>
    </row>
    <row r="291" spans="1:17" s="67" customFormat="1" ht="12.75">
      <c r="A291" s="56" t="s">
        <v>488</v>
      </c>
      <c r="B291" s="57" t="s">
        <v>355</v>
      </c>
      <c r="C291" s="58">
        <v>493</v>
      </c>
      <c r="D291" s="59">
        <v>1629139.88</v>
      </c>
      <c r="E291" s="60">
        <v>102300</v>
      </c>
      <c r="F291" s="61">
        <f t="shared" si="49"/>
        <v>7851.08466119257</v>
      </c>
      <c r="G291" s="62">
        <f t="shared" si="45"/>
        <v>0.0003754123542541704</v>
      </c>
      <c r="H291" s="63">
        <f t="shared" si="50"/>
        <v>15.92512101661779</v>
      </c>
      <c r="I291" s="63">
        <f t="shared" si="51"/>
        <v>2921.084661192571</v>
      </c>
      <c r="J291" s="63">
        <f t="shared" si="52"/>
        <v>2921.084661192571</v>
      </c>
      <c r="K291" s="63">
        <f t="shared" si="46"/>
        <v>0.0003828552120410591</v>
      </c>
      <c r="L291" s="64">
        <f t="shared" si="47"/>
        <v>44577.01892983685</v>
      </c>
      <c r="M291" s="71">
        <f t="shared" si="48"/>
        <v>12896.619474031531</v>
      </c>
      <c r="N291" s="66">
        <f t="shared" si="44"/>
        <v>57473.63840386838</v>
      </c>
      <c r="O291" s="63"/>
      <c r="P291" s="63"/>
      <c r="Q291" s="63"/>
    </row>
    <row r="292" spans="1:17" s="67" customFormat="1" ht="12.75">
      <c r="A292" s="56" t="s">
        <v>485</v>
      </c>
      <c r="B292" s="57" t="s">
        <v>495</v>
      </c>
      <c r="C292" s="58">
        <v>197</v>
      </c>
      <c r="D292" s="59">
        <v>640686.58</v>
      </c>
      <c r="E292" s="60">
        <v>38450</v>
      </c>
      <c r="F292" s="61">
        <f t="shared" si="49"/>
        <v>3282.581437191157</v>
      </c>
      <c r="G292" s="62">
        <f t="shared" si="45"/>
        <v>0.00015696195857602463</v>
      </c>
      <c r="H292" s="63">
        <f t="shared" si="50"/>
        <v>16.662849934980493</v>
      </c>
      <c r="I292" s="63">
        <f t="shared" si="51"/>
        <v>1312.581437191157</v>
      </c>
      <c r="J292" s="63">
        <f t="shared" si="52"/>
        <v>1312.581437191157</v>
      </c>
      <c r="K292" s="63">
        <f t="shared" si="46"/>
        <v>0.00017203494685834087</v>
      </c>
      <c r="L292" s="64">
        <f t="shared" si="47"/>
        <v>18637.895421977817</v>
      </c>
      <c r="M292" s="71">
        <f t="shared" si="48"/>
        <v>5795.06083785355</v>
      </c>
      <c r="N292" s="66">
        <f t="shared" si="44"/>
        <v>24432.956259831368</v>
      </c>
      <c r="O292" s="63"/>
      <c r="P292" s="63"/>
      <c r="Q292" s="63"/>
    </row>
    <row r="293" spans="1:17" s="67" customFormat="1" ht="12.75">
      <c r="A293" s="56" t="s">
        <v>480</v>
      </c>
      <c r="B293" s="57" t="s">
        <v>136</v>
      </c>
      <c r="C293" s="58">
        <v>2106</v>
      </c>
      <c r="D293" s="59">
        <v>16474638.88</v>
      </c>
      <c r="E293" s="60">
        <v>2174100</v>
      </c>
      <c r="F293" s="61">
        <f t="shared" si="49"/>
        <v>15958.598721898716</v>
      </c>
      <c r="G293" s="62">
        <f t="shared" si="45"/>
        <v>0.0007630862963940524</v>
      </c>
      <c r="H293" s="63">
        <f t="shared" si="50"/>
        <v>7.577682204130445</v>
      </c>
      <c r="I293" s="63">
        <f t="shared" si="51"/>
        <v>-5101.4012781012825</v>
      </c>
      <c r="J293" s="63">
        <f t="shared" si="52"/>
        <v>0</v>
      </c>
      <c r="K293" s="63">
        <f t="shared" si="46"/>
        <v>0</v>
      </c>
      <c r="L293" s="64">
        <f t="shared" si="47"/>
        <v>90609.99696463475</v>
      </c>
      <c r="M293" s="71">
        <f t="shared" si="48"/>
        <v>0</v>
      </c>
      <c r="N293" s="66">
        <f t="shared" si="44"/>
        <v>90609.99696463475</v>
      </c>
      <c r="O293" s="63"/>
      <c r="P293" s="63"/>
      <c r="Q293" s="63"/>
    </row>
    <row r="294" spans="1:17" s="67" customFormat="1" ht="12.75">
      <c r="A294" s="56" t="s">
        <v>481</v>
      </c>
      <c r="B294" s="57" t="s">
        <v>167</v>
      </c>
      <c r="C294" s="58">
        <v>1697</v>
      </c>
      <c r="D294" s="59">
        <v>4219771.61</v>
      </c>
      <c r="E294" s="60">
        <v>264000</v>
      </c>
      <c r="F294" s="61">
        <f t="shared" si="49"/>
        <v>27124.819780946975</v>
      </c>
      <c r="G294" s="62">
        <f t="shared" si="45"/>
        <v>0.0012970172775004327</v>
      </c>
      <c r="H294" s="63">
        <f t="shared" si="50"/>
        <v>15.983983371212123</v>
      </c>
      <c r="I294" s="63">
        <f t="shared" si="51"/>
        <v>10154.819780946973</v>
      </c>
      <c r="J294" s="63">
        <f t="shared" si="52"/>
        <v>10154.819780946973</v>
      </c>
      <c r="K294" s="63">
        <f t="shared" si="46"/>
        <v>0.0013309527560512195</v>
      </c>
      <c r="L294" s="64">
        <f t="shared" si="47"/>
        <v>154009.75241298936</v>
      </c>
      <c r="M294" s="71">
        <f t="shared" si="48"/>
        <v>44833.63604010507</v>
      </c>
      <c r="N294" s="66">
        <f t="shared" si="44"/>
        <v>198843.38845309443</v>
      </c>
      <c r="O294" s="63"/>
      <c r="P294" s="63"/>
      <c r="Q294" s="63"/>
    </row>
    <row r="295" spans="1:17" s="67" customFormat="1" ht="12.75">
      <c r="A295" s="56" t="s">
        <v>478</v>
      </c>
      <c r="B295" s="57" t="s">
        <v>86</v>
      </c>
      <c r="C295" s="58">
        <v>4145</v>
      </c>
      <c r="D295" s="59">
        <v>9870157.66</v>
      </c>
      <c r="E295" s="60">
        <v>859900</v>
      </c>
      <c r="F295" s="61">
        <f t="shared" si="49"/>
        <v>47577.396791138504</v>
      </c>
      <c r="G295" s="62">
        <f t="shared" si="45"/>
        <v>0.002274990438828491</v>
      </c>
      <c r="H295" s="63">
        <f t="shared" si="50"/>
        <v>11.478262193278288</v>
      </c>
      <c r="I295" s="63">
        <f t="shared" si="51"/>
        <v>6127.396791138505</v>
      </c>
      <c r="J295" s="63">
        <f t="shared" si="52"/>
        <v>6127.396791138505</v>
      </c>
      <c r="K295" s="63">
        <f t="shared" si="46"/>
        <v>0.0008030940797084913</v>
      </c>
      <c r="L295" s="64">
        <f t="shared" si="47"/>
        <v>270135.73396733496</v>
      </c>
      <c r="M295" s="71">
        <f t="shared" si="48"/>
        <v>27052.521219790022</v>
      </c>
      <c r="N295" s="66">
        <f t="shared" si="44"/>
        <v>297188.255187125</v>
      </c>
      <c r="O295" s="63"/>
      <c r="P295" s="63"/>
      <c r="Q295" s="63"/>
    </row>
    <row r="296" spans="1:17" s="67" customFormat="1" ht="12.75">
      <c r="A296" s="56" t="s">
        <v>477</v>
      </c>
      <c r="B296" s="57" t="s">
        <v>52</v>
      </c>
      <c r="C296" s="58">
        <v>44</v>
      </c>
      <c r="D296" s="59">
        <v>56101.18</v>
      </c>
      <c r="E296" s="60">
        <v>53250</v>
      </c>
      <c r="F296" s="61">
        <f t="shared" si="49"/>
        <v>46.35590460093896</v>
      </c>
      <c r="G296" s="62">
        <f t="shared" si="45"/>
        <v>2.2165828074482635E-06</v>
      </c>
      <c r="H296" s="63">
        <f t="shared" si="50"/>
        <v>1.0535432863849765</v>
      </c>
      <c r="I296" s="63">
        <f t="shared" si="51"/>
        <v>-393.6440953990611</v>
      </c>
      <c r="J296" s="63">
        <f t="shared" si="52"/>
        <v>0</v>
      </c>
      <c r="K296" s="63">
        <f t="shared" si="46"/>
        <v>0</v>
      </c>
      <c r="L296" s="64">
        <f t="shared" si="47"/>
        <v>263.20032531554466</v>
      </c>
      <c r="M296" s="71">
        <f t="shared" si="48"/>
        <v>0</v>
      </c>
      <c r="N296" s="66">
        <f t="shared" si="44"/>
        <v>263.20032531554466</v>
      </c>
      <c r="O296" s="63"/>
      <c r="P296" s="63"/>
      <c r="Q296" s="63"/>
    </row>
    <row r="297" spans="1:17" s="67" customFormat="1" ht="12.75">
      <c r="A297" s="56" t="s">
        <v>477</v>
      </c>
      <c r="B297" s="57" t="s">
        <v>514</v>
      </c>
      <c r="C297" s="58">
        <v>315</v>
      </c>
      <c r="D297" s="59">
        <v>412534.7</v>
      </c>
      <c r="E297" s="60">
        <v>27550</v>
      </c>
      <c r="F297" s="61">
        <f t="shared" si="49"/>
        <v>4716.821433756806</v>
      </c>
      <c r="G297" s="62">
        <f t="shared" si="45"/>
        <v>0.00022554247157668516</v>
      </c>
      <c r="H297" s="63">
        <f t="shared" si="50"/>
        <v>14.974036297640653</v>
      </c>
      <c r="I297" s="63">
        <f t="shared" si="51"/>
        <v>1566.8214337568058</v>
      </c>
      <c r="J297" s="63">
        <f t="shared" si="52"/>
        <v>1566.8214337568058</v>
      </c>
      <c r="K297" s="63">
        <f t="shared" si="46"/>
        <v>0.00020535719495597747</v>
      </c>
      <c r="L297" s="64">
        <f t="shared" si="47"/>
        <v>26781.247103416</v>
      </c>
      <c r="M297" s="71">
        <f t="shared" si="48"/>
        <v>6917.533094254235</v>
      </c>
      <c r="N297" s="66">
        <f t="shared" si="44"/>
        <v>33698.78019767023</v>
      </c>
      <c r="O297" s="63"/>
      <c r="P297" s="63"/>
      <c r="Q297" s="63"/>
    </row>
    <row r="298" spans="1:17" s="67" customFormat="1" ht="12.75">
      <c r="A298" s="56" t="s">
        <v>478</v>
      </c>
      <c r="B298" s="57" t="s">
        <v>87</v>
      </c>
      <c r="C298" s="58">
        <v>5863</v>
      </c>
      <c r="D298" s="59">
        <v>7834306.5921778</v>
      </c>
      <c r="E298" s="60">
        <v>611050</v>
      </c>
      <c r="F298" s="61">
        <f t="shared" si="49"/>
        <v>75169.85443079688</v>
      </c>
      <c r="G298" s="62">
        <f t="shared" si="45"/>
        <v>0.0035943685794520785</v>
      </c>
      <c r="H298" s="63">
        <f t="shared" si="50"/>
        <v>12.821056529216595</v>
      </c>
      <c r="I298" s="63">
        <f t="shared" si="51"/>
        <v>16539.854430796895</v>
      </c>
      <c r="J298" s="63">
        <f t="shared" si="52"/>
        <v>16539.854430796895</v>
      </c>
      <c r="K298" s="63">
        <f t="shared" si="46"/>
        <v>0.0021678144284410176</v>
      </c>
      <c r="L298" s="64">
        <f t="shared" si="47"/>
        <v>426800.64838400594</v>
      </c>
      <c r="M298" s="71">
        <f t="shared" si="48"/>
        <v>73023.6311133742</v>
      </c>
      <c r="N298" s="66">
        <f t="shared" si="44"/>
        <v>499824.27949738014</v>
      </c>
      <c r="O298" s="63"/>
      <c r="P298" s="63"/>
      <c r="Q298" s="63"/>
    </row>
    <row r="299" spans="1:17" s="67" customFormat="1" ht="12.75">
      <c r="A299" s="56" t="s">
        <v>477</v>
      </c>
      <c r="B299" s="57" t="s">
        <v>53</v>
      </c>
      <c r="C299" s="58">
        <v>471</v>
      </c>
      <c r="D299" s="59">
        <v>847498</v>
      </c>
      <c r="E299" s="60">
        <v>122050</v>
      </c>
      <c r="F299" s="61">
        <f t="shared" si="49"/>
        <v>3270.557623924621</v>
      </c>
      <c r="G299" s="62">
        <f t="shared" si="45"/>
        <v>0.00015638702043176863</v>
      </c>
      <c r="H299" s="63">
        <f t="shared" si="50"/>
        <v>6.943859074149938</v>
      </c>
      <c r="I299" s="63">
        <f t="shared" si="51"/>
        <v>-1439.4423760753791</v>
      </c>
      <c r="J299" s="63">
        <f t="shared" si="52"/>
        <v>0</v>
      </c>
      <c r="K299" s="63">
        <f t="shared" si="46"/>
        <v>0</v>
      </c>
      <c r="L299" s="64">
        <f t="shared" si="47"/>
        <v>18569.626415245468</v>
      </c>
      <c r="M299" s="71">
        <f t="shared" si="48"/>
        <v>0</v>
      </c>
      <c r="N299" s="66">
        <f t="shared" si="44"/>
        <v>18569.626415245468</v>
      </c>
      <c r="O299" s="63"/>
      <c r="P299" s="63"/>
      <c r="Q299" s="63"/>
    </row>
    <row r="300" spans="1:17" s="67" customFormat="1" ht="12.75">
      <c r="A300" s="56" t="s">
        <v>488</v>
      </c>
      <c r="B300" s="57" t="s">
        <v>356</v>
      </c>
      <c r="C300" s="58">
        <v>736</v>
      </c>
      <c r="D300" s="59">
        <v>1402241.89</v>
      </c>
      <c r="E300" s="60">
        <v>82750</v>
      </c>
      <c r="F300" s="61">
        <f t="shared" si="49"/>
        <v>12471.90369836858</v>
      </c>
      <c r="G300" s="62">
        <f t="shared" si="45"/>
        <v>0.0005963643154402869</v>
      </c>
      <c r="H300" s="63">
        <f t="shared" si="50"/>
        <v>16.945521329305134</v>
      </c>
      <c r="I300" s="63">
        <f t="shared" si="51"/>
        <v>5111.903698368578</v>
      </c>
      <c r="J300" s="63">
        <f t="shared" si="52"/>
        <v>5111.903698368578</v>
      </c>
      <c r="K300" s="63">
        <f t="shared" si="46"/>
        <v>0.0006699973473460907</v>
      </c>
      <c r="L300" s="64">
        <f t="shared" si="47"/>
        <v>70813.18203093084</v>
      </c>
      <c r="M300" s="71">
        <f t="shared" si="48"/>
        <v>22569.108544371582</v>
      </c>
      <c r="N300" s="66">
        <f t="shared" si="44"/>
        <v>93382.29057530242</v>
      </c>
      <c r="O300" s="63"/>
      <c r="P300" s="63"/>
      <c r="Q300" s="63"/>
    </row>
    <row r="301" spans="1:17" s="67" customFormat="1" ht="12.75">
      <c r="A301" s="56" t="s">
        <v>479</v>
      </c>
      <c r="B301" s="57" t="s">
        <v>108</v>
      </c>
      <c r="C301" s="58">
        <v>1407</v>
      </c>
      <c r="D301" s="59">
        <v>1630510.78</v>
      </c>
      <c r="E301" s="60">
        <v>110250</v>
      </c>
      <c r="F301" s="61">
        <f t="shared" si="49"/>
        <v>20808.423287619047</v>
      </c>
      <c r="G301" s="62">
        <f t="shared" si="45"/>
        <v>0.000994988528570494</v>
      </c>
      <c r="H301" s="63">
        <f t="shared" si="50"/>
        <v>14.789213424036282</v>
      </c>
      <c r="I301" s="63">
        <f t="shared" si="51"/>
        <v>6738.423287619048</v>
      </c>
      <c r="J301" s="63">
        <f t="shared" si="52"/>
        <v>6738.423287619048</v>
      </c>
      <c r="K301" s="63">
        <f t="shared" si="46"/>
        <v>0.0008831789474908776</v>
      </c>
      <c r="L301" s="64">
        <f t="shared" si="47"/>
        <v>118146.41146047128</v>
      </c>
      <c r="M301" s="71">
        <f t="shared" si="48"/>
        <v>29750.209622440783</v>
      </c>
      <c r="N301" s="66">
        <f t="shared" si="44"/>
        <v>147896.62108291205</v>
      </c>
      <c r="O301" s="63"/>
      <c r="P301" s="63"/>
      <c r="Q301" s="63"/>
    </row>
    <row r="302" spans="1:17" s="67" customFormat="1" ht="12.75">
      <c r="A302" s="56" t="s">
        <v>477</v>
      </c>
      <c r="B302" s="57" t="s">
        <v>54</v>
      </c>
      <c r="C302" s="58">
        <v>559</v>
      </c>
      <c r="D302" s="59">
        <v>677009.39</v>
      </c>
      <c r="E302" s="60">
        <v>39900</v>
      </c>
      <c r="F302" s="61">
        <f t="shared" si="49"/>
        <v>9484.918521553884</v>
      </c>
      <c r="G302" s="62">
        <f t="shared" si="45"/>
        <v>0.0004535367717643048</v>
      </c>
      <c r="H302" s="63">
        <f t="shared" si="50"/>
        <v>16.96765388471178</v>
      </c>
      <c r="I302" s="63">
        <f t="shared" si="51"/>
        <v>3894.918521553885</v>
      </c>
      <c r="J302" s="63">
        <f t="shared" si="52"/>
        <v>3894.918521553885</v>
      </c>
      <c r="K302" s="63">
        <f t="shared" si="46"/>
        <v>0.0005104918307445987</v>
      </c>
      <c r="L302" s="64">
        <f t="shared" si="47"/>
        <v>53853.627967252534</v>
      </c>
      <c r="M302" s="71">
        <f t="shared" si="48"/>
        <v>17196.106200609185</v>
      </c>
      <c r="N302" s="66">
        <f t="shared" si="44"/>
        <v>71049.73416786172</v>
      </c>
      <c r="O302" s="63"/>
      <c r="P302" s="63"/>
      <c r="Q302" s="63"/>
    </row>
    <row r="303" spans="1:17" s="67" customFormat="1" ht="12.75">
      <c r="A303" s="56" t="s">
        <v>479</v>
      </c>
      <c r="B303" s="57" t="s">
        <v>109</v>
      </c>
      <c r="C303" s="58">
        <v>771</v>
      </c>
      <c r="D303" s="59">
        <v>1206444.9</v>
      </c>
      <c r="E303" s="60">
        <v>85450</v>
      </c>
      <c r="F303" s="61">
        <f t="shared" si="49"/>
        <v>10885.53561029842</v>
      </c>
      <c r="G303" s="62">
        <f t="shared" si="45"/>
        <v>0.0005205095508623637</v>
      </c>
      <c r="H303" s="63">
        <f t="shared" si="50"/>
        <v>14.11872322995904</v>
      </c>
      <c r="I303" s="63">
        <f t="shared" si="51"/>
        <v>3175.5356102984197</v>
      </c>
      <c r="J303" s="63">
        <f t="shared" si="52"/>
        <v>3175.5356102984197</v>
      </c>
      <c r="K303" s="63">
        <f t="shared" si="46"/>
        <v>0.0004162051088681495</v>
      </c>
      <c r="L303" s="64">
        <f t="shared" si="47"/>
        <v>61806.074944041895</v>
      </c>
      <c r="M303" s="71">
        <f t="shared" si="48"/>
        <v>14020.023088113898</v>
      </c>
      <c r="N303" s="66">
        <f t="shared" si="44"/>
        <v>75826.09803215579</v>
      </c>
      <c r="O303" s="63"/>
      <c r="P303" s="63"/>
      <c r="Q303" s="63"/>
    </row>
    <row r="304" spans="1:17" s="67" customFormat="1" ht="12.75">
      <c r="A304" s="56" t="s">
        <v>485</v>
      </c>
      <c r="B304" s="57" t="s">
        <v>291</v>
      </c>
      <c r="C304" s="58">
        <v>1570</v>
      </c>
      <c r="D304" s="59">
        <v>1690561.89</v>
      </c>
      <c r="E304" s="60">
        <v>130600</v>
      </c>
      <c r="F304" s="61">
        <f t="shared" si="49"/>
        <v>20322.987498468603</v>
      </c>
      <c r="G304" s="62">
        <f t="shared" si="45"/>
        <v>0.0009717766285199197</v>
      </c>
      <c r="H304" s="63">
        <f t="shared" si="50"/>
        <v>12.944578024502297</v>
      </c>
      <c r="I304" s="63">
        <f t="shared" si="51"/>
        <v>4622.987498468607</v>
      </c>
      <c r="J304" s="63">
        <f t="shared" si="52"/>
        <v>4622.987498468607</v>
      </c>
      <c r="K304" s="63">
        <f t="shared" si="46"/>
        <v>0.0006059170014835397</v>
      </c>
      <c r="L304" s="64">
        <f t="shared" si="47"/>
        <v>115390.1960716421</v>
      </c>
      <c r="M304" s="71">
        <f t="shared" si="48"/>
        <v>20410.538384263586</v>
      </c>
      <c r="N304" s="66">
        <f t="shared" si="44"/>
        <v>135800.73445590568</v>
      </c>
      <c r="O304" s="63"/>
      <c r="P304" s="63"/>
      <c r="Q304" s="63"/>
    </row>
    <row r="305" spans="1:17" s="67" customFormat="1" ht="12.75">
      <c r="A305" s="56" t="s">
        <v>483</v>
      </c>
      <c r="B305" s="57" t="s">
        <v>208</v>
      </c>
      <c r="C305" s="58">
        <v>1688</v>
      </c>
      <c r="D305" s="59">
        <v>4628077.22</v>
      </c>
      <c r="E305" s="60">
        <v>313050</v>
      </c>
      <c r="F305" s="61">
        <f t="shared" si="49"/>
        <v>24955.10093390832</v>
      </c>
      <c r="G305" s="62">
        <f t="shared" si="45"/>
        <v>0.0011932686496881964</v>
      </c>
      <c r="H305" s="63">
        <f t="shared" si="50"/>
        <v>14.783827567481232</v>
      </c>
      <c r="I305" s="63">
        <f t="shared" si="51"/>
        <v>8075.10093390832</v>
      </c>
      <c r="J305" s="63">
        <f t="shared" si="52"/>
        <v>8075.10093390832</v>
      </c>
      <c r="K305" s="63">
        <f t="shared" si="46"/>
        <v>0.0010583720908117196</v>
      </c>
      <c r="L305" s="64">
        <f t="shared" si="47"/>
        <v>141690.48669484662</v>
      </c>
      <c r="M305" s="71">
        <f t="shared" si="48"/>
        <v>35651.655476666376</v>
      </c>
      <c r="N305" s="66">
        <f t="shared" si="44"/>
        <v>177342.142171513</v>
      </c>
      <c r="O305" s="63"/>
      <c r="P305" s="63"/>
      <c r="Q305" s="63"/>
    </row>
    <row r="306" spans="1:17" s="67" customFormat="1" ht="12.75">
      <c r="A306" s="56" t="s">
        <v>491</v>
      </c>
      <c r="B306" s="57" t="s">
        <v>449</v>
      </c>
      <c r="C306" s="58">
        <v>1585</v>
      </c>
      <c r="D306" s="59">
        <v>2811100.73</v>
      </c>
      <c r="E306" s="60">
        <v>270850</v>
      </c>
      <c r="F306" s="61">
        <f t="shared" si="49"/>
        <v>16450.414092855826</v>
      </c>
      <c r="G306" s="62">
        <f t="shared" si="45"/>
        <v>0.0007866032465018546</v>
      </c>
      <c r="H306" s="63">
        <f t="shared" si="50"/>
        <v>10.378810153221341</v>
      </c>
      <c r="I306" s="63">
        <f t="shared" si="51"/>
        <v>600.4140928558255</v>
      </c>
      <c r="J306" s="63">
        <f t="shared" si="52"/>
        <v>600.4140928558255</v>
      </c>
      <c r="K306" s="63">
        <f t="shared" si="46"/>
        <v>7.869394129059893E-05</v>
      </c>
      <c r="L306" s="64">
        <f t="shared" si="47"/>
        <v>93402.43444903828</v>
      </c>
      <c r="M306" s="71">
        <f t="shared" si="48"/>
        <v>2650.8345291321025</v>
      </c>
      <c r="N306" s="66">
        <f t="shared" si="44"/>
        <v>96053.26897817038</v>
      </c>
      <c r="O306" s="63"/>
      <c r="P306" s="63"/>
      <c r="Q306" s="63"/>
    </row>
    <row r="307" spans="1:17" s="67" customFormat="1" ht="12.75">
      <c r="A307" s="56" t="s">
        <v>485</v>
      </c>
      <c r="B307" s="57" t="s">
        <v>292</v>
      </c>
      <c r="C307" s="58">
        <v>3255</v>
      </c>
      <c r="D307" s="59">
        <v>5265611.34</v>
      </c>
      <c r="E307" s="60">
        <v>293750</v>
      </c>
      <c r="F307" s="61">
        <f t="shared" si="49"/>
        <v>58347.455018553184</v>
      </c>
      <c r="G307" s="62">
        <f t="shared" si="45"/>
        <v>0.002789978251225114</v>
      </c>
      <c r="H307" s="63">
        <f t="shared" si="50"/>
        <v>17.92548541276596</v>
      </c>
      <c r="I307" s="63">
        <f t="shared" si="51"/>
        <v>25797.455018553195</v>
      </c>
      <c r="J307" s="63">
        <f t="shared" si="52"/>
        <v>25797.455018553195</v>
      </c>
      <c r="K307" s="63">
        <f t="shared" si="46"/>
        <v>0.003381172152407107</v>
      </c>
      <c r="L307" s="64">
        <f t="shared" si="47"/>
        <v>331286.1495082601</v>
      </c>
      <c r="M307" s="71">
        <f t="shared" si="48"/>
        <v>113896.03498752978</v>
      </c>
      <c r="N307" s="66">
        <f t="shared" si="44"/>
        <v>445182.1844957899</v>
      </c>
      <c r="O307" s="63"/>
      <c r="P307" s="63"/>
      <c r="Q307" s="63"/>
    </row>
    <row r="308" spans="1:17" s="67" customFormat="1" ht="12.75">
      <c r="A308" s="56" t="s">
        <v>484</v>
      </c>
      <c r="B308" s="57" t="s">
        <v>234</v>
      </c>
      <c r="C308" s="58">
        <v>349</v>
      </c>
      <c r="D308" s="59">
        <v>4827227.79</v>
      </c>
      <c r="E308" s="60">
        <v>562050</v>
      </c>
      <c r="F308" s="61">
        <f t="shared" si="49"/>
        <v>2997.4246040565786</v>
      </c>
      <c r="G308" s="62">
        <f t="shared" si="45"/>
        <v>0.000143326721831239</v>
      </c>
      <c r="H308" s="63">
        <f t="shared" si="50"/>
        <v>8.588609180677876</v>
      </c>
      <c r="I308" s="63">
        <f t="shared" si="51"/>
        <v>-492.5753959434212</v>
      </c>
      <c r="J308" s="63">
        <f t="shared" si="52"/>
        <v>0</v>
      </c>
      <c r="K308" s="63">
        <f t="shared" si="46"/>
        <v>0</v>
      </c>
      <c r="L308" s="64">
        <f t="shared" si="47"/>
        <v>17018.82721711635</v>
      </c>
      <c r="M308" s="71">
        <f t="shared" si="48"/>
        <v>0</v>
      </c>
      <c r="N308" s="66">
        <f t="shared" si="44"/>
        <v>17018.82721711635</v>
      </c>
      <c r="O308" s="63"/>
      <c r="P308" s="63"/>
      <c r="Q308" s="63"/>
    </row>
    <row r="309" spans="1:17" s="67" customFormat="1" ht="12.75">
      <c r="A309" s="56" t="s">
        <v>483</v>
      </c>
      <c r="B309" s="57" t="s">
        <v>209</v>
      </c>
      <c r="C309" s="58">
        <v>1677</v>
      </c>
      <c r="D309" s="59">
        <v>3849406.9</v>
      </c>
      <c r="E309" s="60">
        <v>348900</v>
      </c>
      <c r="F309" s="61">
        <f t="shared" si="49"/>
        <v>18502.308315563198</v>
      </c>
      <c r="G309" s="62">
        <f t="shared" si="45"/>
        <v>0.0008847178986893011</v>
      </c>
      <c r="H309" s="63">
        <f t="shared" si="50"/>
        <v>11.032980510174834</v>
      </c>
      <c r="I309" s="63">
        <f t="shared" si="51"/>
        <v>1732.3083155631969</v>
      </c>
      <c r="J309" s="63">
        <f t="shared" si="52"/>
        <v>1732.3083155631969</v>
      </c>
      <c r="K309" s="63">
        <f t="shared" si="46"/>
        <v>0.00022704691729293056</v>
      </c>
      <c r="L309" s="64">
        <f t="shared" si="47"/>
        <v>105052.71355757557</v>
      </c>
      <c r="M309" s="71">
        <f t="shared" si="48"/>
        <v>7648.159416371765</v>
      </c>
      <c r="N309" s="66">
        <f t="shared" si="44"/>
        <v>112700.87297394733</v>
      </c>
      <c r="O309" s="63"/>
      <c r="P309" s="63"/>
      <c r="Q309" s="63"/>
    </row>
    <row r="310" spans="1:17" s="67" customFormat="1" ht="12.75">
      <c r="A310" s="56" t="s">
        <v>488</v>
      </c>
      <c r="B310" s="57" t="s">
        <v>357</v>
      </c>
      <c r="C310" s="58">
        <v>3304</v>
      </c>
      <c r="D310" s="59">
        <v>2716703.18</v>
      </c>
      <c r="E310" s="60">
        <v>233250</v>
      </c>
      <c r="F310" s="61">
        <f t="shared" si="49"/>
        <v>38482.26069333334</v>
      </c>
      <c r="G310" s="62">
        <f t="shared" si="45"/>
        <v>0.0018400917462164461</v>
      </c>
      <c r="H310" s="63">
        <f t="shared" si="50"/>
        <v>11.647173333333335</v>
      </c>
      <c r="I310" s="63">
        <f t="shared" si="51"/>
        <v>5442.260693333338</v>
      </c>
      <c r="J310" s="63">
        <f t="shared" si="52"/>
        <v>5442.260693333338</v>
      </c>
      <c r="K310" s="63">
        <f t="shared" si="46"/>
        <v>0.0007132959545507322</v>
      </c>
      <c r="L310" s="64">
        <f t="shared" si="47"/>
        <v>218495.21912161697</v>
      </c>
      <c r="M310" s="71">
        <f t="shared" si="48"/>
        <v>24027.638148544596</v>
      </c>
      <c r="N310" s="66">
        <f t="shared" si="44"/>
        <v>242522.85727016156</v>
      </c>
      <c r="O310" s="63"/>
      <c r="P310" s="63"/>
      <c r="Q310" s="63"/>
    </row>
    <row r="311" spans="1:17" s="67" customFormat="1" ht="12.75">
      <c r="A311" s="56" t="s">
        <v>491</v>
      </c>
      <c r="B311" s="57" t="s">
        <v>450</v>
      </c>
      <c r="C311" s="58">
        <v>4656</v>
      </c>
      <c r="D311" s="59">
        <v>7449663.01</v>
      </c>
      <c r="E311" s="60">
        <v>824850</v>
      </c>
      <c r="F311" s="61">
        <f t="shared" si="49"/>
        <v>42050.834666375704</v>
      </c>
      <c r="G311" s="62">
        <f t="shared" si="45"/>
        <v>0.0020107289020188774</v>
      </c>
      <c r="H311" s="63">
        <f t="shared" si="50"/>
        <v>9.03153665514942</v>
      </c>
      <c r="I311" s="63">
        <f t="shared" si="51"/>
        <v>-4509.1653336243</v>
      </c>
      <c r="J311" s="63">
        <f t="shared" si="52"/>
        <v>0</v>
      </c>
      <c r="K311" s="63">
        <f t="shared" si="46"/>
        <v>0</v>
      </c>
      <c r="L311" s="64">
        <f t="shared" si="47"/>
        <v>238756.92771522538</v>
      </c>
      <c r="M311" s="71">
        <f t="shared" si="48"/>
        <v>0</v>
      </c>
      <c r="N311" s="66">
        <f t="shared" si="44"/>
        <v>238756.92771522538</v>
      </c>
      <c r="O311" s="63"/>
      <c r="P311" s="63"/>
      <c r="Q311" s="63"/>
    </row>
    <row r="312" spans="1:17" s="67" customFormat="1" ht="12.75">
      <c r="A312" s="56" t="s">
        <v>482</v>
      </c>
      <c r="B312" s="57" t="s">
        <v>189</v>
      </c>
      <c r="C312" s="58">
        <v>364</v>
      </c>
      <c r="D312" s="59">
        <v>4131364.48</v>
      </c>
      <c r="E312" s="60">
        <v>339800</v>
      </c>
      <c r="F312" s="61">
        <f t="shared" si="49"/>
        <v>4425.593498293114</v>
      </c>
      <c r="G312" s="62">
        <f t="shared" si="45"/>
        <v>0.00021161693522150858</v>
      </c>
      <c r="H312" s="63">
        <f t="shared" si="50"/>
        <v>12.158223896409652</v>
      </c>
      <c r="I312" s="63">
        <f t="shared" si="51"/>
        <v>785.5934982931133</v>
      </c>
      <c r="J312" s="63">
        <f t="shared" si="52"/>
        <v>785.5934982931133</v>
      </c>
      <c r="K312" s="63">
        <f t="shared" si="46"/>
        <v>0.00010296468615336011</v>
      </c>
      <c r="L312" s="64">
        <f t="shared" si="47"/>
        <v>25127.70829288299</v>
      </c>
      <c r="M312" s="71">
        <f t="shared" si="48"/>
        <v>3468.403550009812</v>
      </c>
      <c r="N312" s="66">
        <f t="shared" si="44"/>
        <v>28596.111842892802</v>
      </c>
      <c r="O312" s="63"/>
      <c r="P312" s="63"/>
      <c r="Q312" s="63"/>
    </row>
    <row r="313" spans="1:17" s="67" customFormat="1" ht="12.75">
      <c r="A313" s="56" t="s">
        <v>478</v>
      </c>
      <c r="B313" s="57" t="s">
        <v>496</v>
      </c>
      <c r="C313" s="58">
        <v>3823</v>
      </c>
      <c r="D313" s="59">
        <v>8823086.159999998</v>
      </c>
      <c r="E313" s="60">
        <v>617650</v>
      </c>
      <c r="F313" s="61">
        <f t="shared" si="49"/>
        <v>54611.2821009957</v>
      </c>
      <c r="G313" s="62">
        <f t="shared" si="45"/>
        <v>0.0026113270799017524</v>
      </c>
      <c r="H313" s="63">
        <f t="shared" si="50"/>
        <v>14.284928616530395</v>
      </c>
      <c r="I313" s="63">
        <f t="shared" si="51"/>
        <v>16381.282100995702</v>
      </c>
      <c r="J313" s="63">
        <f t="shared" si="52"/>
        <v>16381.282100995702</v>
      </c>
      <c r="K313" s="63">
        <f t="shared" si="46"/>
        <v>0.0021470309695579416</v>
      </c>
      <c r="L313" s="64">
        <f t="shared" si="47"/>
        <v>310072.8448429394</v>
      </c>
      <c r="M313" s="71">
        <f t="shared" si="48"/>
        <v>72323.532611018</v>
      </c>
      <c r="N313" s="66">
        <f t="shared" si="44"/>
        <v>382396.3774539574</v>
      </c>
      <c r="O313" s="63"/>
      <c r="P313" s="63"/>
      <c r="Q313" s="63"/>
    </row>
    <row r="314" spans="1:17" s="67" customFormat="1" ht="12.75">
      <c r="A314" s="56" t="s">
        <v>490</v>
      </c>
      <c r="B314" s="57" t="s">
        <v>418</v>
      </c>
      <c r="C314" s="58">
        <v>146</v>
      </c>
      <c r="D314" s="59">
        <v>456543.84</v>
      </c>
      <c r="E314" s="60">
        <v>53350</v>
      </c>
      <c r="F314" s="61">
        <f t="shared" si="49"/>
        <v>1249.3983250234303</v>
      </c>
      <c r="G314" s="62">
        <f t="shared" si="45"/>
        <v>5.974200850446779E-05</v>
      </c>
      <c r="H314" s="63">
        <f t="shared" si="50"/>
        <v>8.557522774133083</v>
      </c>
      <c r="I314" s="63">
        <f t="shared" si="51"/>
        <v>-210.60167497656983</v>
      </c>
      <c r="J314" s="63">
        <f t="shared" si="52"/>
        <v>0</v>
      </c>
      <c r="K314" s="63">
        <f t="shared" si="46"/>
        <v>0</v>
      </c>
      <c r="L314" s="64">
        <f t="shared" si="47"/>
        <v>7093.8545677351</v>
      </c>
      <c r="M314" s="71">
        <f t="shared" si="48"/>
        <v>0</v>
      </c>
      <c r="N314" s="66">
        <f t="shared" si="44"/>
        <v>7093.8545677351</v>
      </c>
      <c r="O314" s="63"/>
      <c r="P314" s="63"/>
      <c r="Q314" s="63"/>
    </row>
    <row r="315" spans="1:17" s="67" customFormat="1" ht="12.75">
      <c r="A315" s="56" t="s">
        <v>489</v>
      </c>
      <c r="B315" s="57" t="s">
        <v>381</v>
      </c>
      <c r="C315" s="58">
        <v>1573</v>
      </c>
      <c r="D315" s="59">
        <v>4670780.5</v>
      </c>
      <c r="E315" s="60">
        <v>405200</v>
      </c>
      <c r="F315" s="61">
        <f t="shared" si="49"/>
        <v>18132.1266695459</v>
      </c>
      <c r="G315" s="62">
        <f t="shared" si="45"/>
        <v>0.0008670170625335071</v>
      </c>
      <c r="H315" s="63">
        <f t="shared" si="50"/>
        <v>11.527098963474828</v>
      </c>
      <c r="I315" s="63">
        <f t="shared" si="51"/>
        <v>2402.1266695459035</v>
      </c>
      <c r="J315" s="63">
        <f t="shared" si="52"/>
        <v>2402.1266695459035</v>
      </c>
      <c r="K315" s="63">
        <f t="shared" si="46"/>
        <v>0.0003148374053092368</v>
      </c>
      <c r="L315" s="64">
        <f t="shared" si="47"/>
        <v>102950.89005749824</v>
      </c>
      <c r="M315" s="71">
        <f t="shared" si="48"/>
        <v>10605.414487681606</v>
      </c>
      <c r="N315" s="66">
        <f t="shared" si="44"/>
        <v>113556.30454517985</v>
      </c>
      <c r="O315" s="63"/>
      <c r="P315" s="63"/>
      <c r="Q315" s="63"/>
    </row>
    <row r="316" spans="1:17" s="67" customFormat="1" ht="12.75">
      <c r="A316" s="56" t="s">
        <v>484</v>
      </c>
      <c r="B316" s="57" t="s">
        <v>235</v>
      </c>
      <c r="C316" s="58">
        <v>5026</v>
      </c>
      <c r="D316" s="59">
        <v>8062403.31</v>
      </c>
      <c r="E316" s="60">
        <v>500700</v>
      </c>
      <c r="F316" s="61">
        <f t="shared" si="49"/>
        <v>80929.97610557219</v>
      </c>
      <c r="G316" s="62">
        <f t="shared" si="45"/>
        <v>0.003869798145179039</v>
      </c>
      <c r="H316" s="63">
        <f t="shared" si="50"/>
        <v>16.102263451168362</v>
      </c>
      <c r="I316" s="63">
        <f t="shared" si="51"/>
        <v>30669.976105572186</v>
      </c>
      <c r="J316" s="63">
        <f t="shared" si="52"/>
        <v>30669.976105572186</v>
      </c>
      <c r="K316" s="63">
        <f t="shared" si="46"/>
        <v>0.004019794551383926</v>
      </c>
      <c r="L316" s="64">
        <f t="shared" si="47"/>
        <v>459505.5629296121</v>
      </c>
      <c r="M316" s="71">
        <f t="shared" si="48"/>
        <v>135408.26678735155</v>
      </c>
      <c r="N316" s="66">
        <f t="shared" si="44"/>
        <v>594913.8297169637</v>
      </c>
      <c r="O316" s="63"/>
      <c r="P316" s="63"/>
      <c r="Q316" s="63"/>
    </row>
    <row r="317" spans="1:17" s="67" customFormat="1" ht="12.75">
      <c r="A317" s="56" t="s">
        <v>477</v>
      </c>
      <c r="B317" s="57" t="s">
        <v>55</v>
      </c>
      <c r="C317" s="58">
        <v>685</v>
      </c>
      <c r="D317" s="59">
        <v>779786.3599999999</v>
      </c>
      <c r="E317" s="60">
        <v>49600</v>
      </c>
      <c r="F317" s="61">
        <f t="shared" si="49"/>
        <v>10769.226947580642</v>
      </c>
      <c r="G317" s="62">
        <f t="shared" si="45"/>
        <v>0.000514948063402311</v>
      </c>
      <c r="H317" s="63">
        <f t="shared" si="50"/>
        <v>15.721499193548384</v>
      </c>
      <c r="I317" s="63">
        <f t="shared" si="51"/>
        <v>3919.226947580643</v>
      </c>
      <c r="J317" s="63">
        <f t="shared" si="52"/>
        <v>3919.226947580643</v>
      </c>
      <c r="K317" s="63">
        <f t="shared" si="46"/>
        <v>0.000513677841655032</v>
      </c>
      <c r="L317" s="64">
        <f t="shared" si="47"/>
        <v>61145.6956864723</v>
      </c>
      <c r="M317" s="71">
        <f t="shared" si="48"/>
        <v>17303.428156951162</v>
      </c>
      <c r="N317" s="66">
        <f t="shared" si="44"/>
        <v>78449.12384342347</v>
      </c>
      <c r="O317" s="63"/>
      <c r="P317" s="63"/>
      <c r="Q317" s="63"/>
    </row>
    <row r="318" spans="1:17" s="67" customFormat="1" ht="12.75">
      <c r="A318" s="56" t="s">
        <v>481</v>
      </c>
      <c r="B318" s="57" t="s">
        <v>168</v>
      </c>
      <c r="C318" s="58">
        <v>6381</v>
      </c>
      <c r="D318" s="59">
        <v>8495418.12</v>
      </c>
      <c r="E318" s="60">
        <v>583000</v>
      </c>
      <c r="F318" s="61">
        <f t="shared" si="49"/>
        <v>92983.29849694681</v>
      </c>
      <c r="G318" s="62">
        <f t="shared" si="45"/>
        <v>0.0044461473161282565</v>
      </c>
      <c r="H318" s="63">
        <f t="shared" si="50"/>
        <v>14.571900720411662</v>
      </c>
      <c r="I318" s="63">
        <f t="shared" si="51"/>
        <v>29173.298496946816</v>
      </c>
      <c r="J318" s="63">
        <f t="shared" si="52"/>
        <v>29173.298496946816</v>
      </c>
      <c r="K318" s="63">
        <f t="shared" si="46"/>
        <v>0.003823630834932985</v>
      </c>
      <c r="L318" s="64">
        <f t="shared" si="47"/>
        <v>527942.1170612443</v>
      </c>
      <c r="M318" s="71">
        <f t="shared" si="48"/>
        <v>128800.41941812652</v>
      </c>
      <c r="N318" s="66">
        <f t="shared" si="44"/>
        <v>656742.5364793709</v>
      </c>
      <c r="O318" s="63"/>
      <c r="P318" s="63"/>
      <c r="Q318" s="63"/>
    </row>
    <row r="319" spans="1:17" s="67" customFormat="1" ht="12.75">
      <c r="A319" s="56" t="s">
        <v>491</v>
      </c>
      <c r="B319" s="57" t="s">
        <v>451</v>
      </c>
      <c r="C319" s="58">
        <v>883</v>
      </c>
      <c r="D319" s="59">
        <v>11662286.08</v>
      </c>
      <c r="E319" s="60">
        <v>1686350</v>
      </c>
      <c r="F319" s="61">
        <f t="shared" si="49"/>
        <v>6106.560683511726</v>
      </c>
      <c r="G319" s="62">
        <f t="shared" si="45"/>
        <v>0.0002919951091502901</v>
      </c>
      <c r="H319" s="63">
        <f t="shared" si="50"/>
        <v>6.9156972633201885</v>
      </c>
      <c r="I319" s="63">
        <f t="shared" si="51"/>
        <v>-2723.4393164882736</v>
      </c>
      <c r="J319" s="63">
        <f t="shared" si="52"/>
        <v>0</v>
      </c>
      <c r="K319" s="63">
        <f t="shared" si="46"/>
        <v>0</v>
      </c>
      <c r="L319" s="64">
        <f t="shared" si="47"/>
        <v>34671.9317052621</v>
      </c>
      <c r="M319" s="71">
        <f t="shared" si="48"/>
        <v>0</v>
      </c>
      <c r="N319" s="66">
        <f t="shared" si="44"/>
        <v>34671.9317052621</v>
      </c>
      <c r="O319" s="63"/>
      <c r="P319" s="63"/>
      <c r="Q319" s="63"/>
    </row>
    <row r="320" spans="1:17" s="67" customFormat="1" ht="12.75">
      <c r="A320" s="56" t="s">
        <v>491</v>
      </c>
      <c r="B320" s="57" t="s">
        <v>452</v>
      </c>
      <c r="C320" s="58">
        <v>8763</v>
      </c>
      <c r="D320" s="59">
        <v>27730058.88</v>
      </c>
      <c r="E320" s="60">
        <v>1985350</v>
      </c>
      <c r="F320" s="61">
        <f t="shared" si="49"/>
        <v>122395.80223408467</v>
      </c>
      <c r="G320" s="62">
        <f t="shared" si="45"/>
        <v>0.005852553914575415</v>
      </c>
      <c r="H320" s="63">
        <f t="shared" si="50"/>
        <v>13.967340207016395</v>
      </c>
      <c r="I320" s="63">
        <f t="shared" si="51"/>
        <v>34765.80223408467</v>
      </c>
      <c r="J320" s="63">
        <f t="shared" si="52"/>
        <v>34765.80223408467</v>
      </c>
      <c r="K320" s="63">
        <f t="shared" si="46"/>
        <v>0.004556618561227844</v>
      </c>
      <c r="L320" s="64">
        <f t="shared" si="47"/>
        <v>694940.9194490323</v>
      </c>
      <c r="M320" s="71">
        <f t="shared" si="48"/>
        <v>153491.38218382758</v>
      </c>
      <c r="N320" s="66">
        <f t="shared" si="44"/>
        <v>848432.3016328599</v>
      </c>
      <c r="O320" s="63"/>
      <c r="P320" s="63"/>
      <c r="Q320" s="63"/>
    </row>
    <row r="321" spans="1:17" s="67" customFormat="1" ht="12.75">
      <c r="A321" s="56" t="s">
        <v>485</v>
      </c>
      <c r="B321" s="57" t="s">
        <v>293</v>
      </c>
      <c r="C321" s="58">
        <v>7537</v>
      </c>
      <c r="D321" s="59">
        <v>9702615.68</v>
      </c>
      <c r="E321" s="60">
        <v>482450</v>
      </c>
      <c r="F321" s="61">
        <f t="shared" si="49"/>
        <v>151577.60261200124</v>
      </c>
      <c r="G321" s="62">
        <f t="shared" si="45"/>
        <v>0.007247929057503095</v>
      </c>
      <c r="H321" s="63">
        <f t="shared" si="50"/>
        <v>20.11113209659032</v>
      </c>
      <c r="I321" s="63">
        <f t="shared" si="51"/>
        <v>76207.60261200125</v>
      </c>
      <c r="J321" s="63">
        <f t="shared" si="52"/>
        <v>76207.60261200125</v>
      </c>
      <c r="K321" s="63">
        <f t="shared" si="46"/>
        <v>0.009988234249002161</v>
      </c>
      <c r="L321" s="64">
        <f t="shared" si="47"/>
        <v>860629.8304708517</v>
      </c>
      <c r="M321" s="71">
        <f t="shared" si="48"/>
        <v>336457.36632430996</v>
      </c>
      <c r="N321" s="66">
        <f t="shared" si="44"/>
        <v>1197087.1967951618</v>
      </c>
      <c r="O321" s="63"/>
      <c r="P321" s="63"/>
      <c r="Q321" s="63"/>
    </row>
    <row r="322" spans="1:17" s="67" customFormat="1" ht="12.75">
      <c r="A322" s="56" t="s">
        <v>477</v>
      </c>
      <c r="B322" s="57" t="s">
        <v>56</v>
      </c>
      <c r="C322" s="58">
        <v>137</v>
      </c>
      <c r="D322" s="59">
        <v>545383.89</v>
      </c>
      <c r="E322" s="60">
        <v>52600</v>
      </c>
      <c r="F322" s="61">
        <f t="shared" si="49"/>
        <v>1420.486557604563</v>
      </c>
      <c r="G322" s="62">
        <f t="shared" si="45"/>
        <v>6.792286999688632E-05</v>
      </c>
      <c r="H322" s="63">
        <f t="shared" si="50"/>
        <v>10.368515019011408</v>
      </c>
      <c r="I322" s="63">
        <f t="shared" si="51"/>
        <v>50.48655760456289</v>
      </c>
      <c r="J322" s="63">
        <f t="shared" si="52"/>
        <v>50.48655760456289</v>
      </c>
      <c r="K322" s="63">
        <f t="shared" si="46"/>
        <v>6.617076859739744E-06</v>
      </c>
      <c r="L322" s="64">
        <f t="shared" si="47"/>
        <v>8065.262177200747</v>
      </c>
      <c r="M322" s="71">
        <f t="shared" si="48"/>
        <v>222.89868233877138</v>
      </c>
      <c r="N322" s="66">
        <f t="shared" si="44"/>
        <v>8288.16085953952</v>
      </c>
      <c r="O322" s="63"/>
      <c r="P322" s="63"/>
      <c r="Q322" s="63"/>
    </row>
    <row r="323" spans="1:17" s="67" customFormat="1" ht="12.75">
      <c r="A323" s="56" t="s">
        <v>480</v>
      </c>
      <c r="B323" s="57" t="s">
        <v>137</v>
      </c>
      <c r="C323" s="58">
        <v>2212</v>
      </c>
      <c r="D323" s="59">
        <v>3173759.43</v>
      </c>
      <c r="E323" s="60">
        <v>261800</v>
      </c>
      <c r="F323" s="61">
        <f t="shared" si="49"/>
        <v>26815.721387165777</v>
      </c>
      <c r="G323" s="62">
        <f t="shared" si="45"/>
        <v>0.0012822372361796254</v>
      </c>
      <c r="H323" s="63">
        <f t="shared" si="50"/>
        <v>12.122839686783806</v>
      </c>
      <c r="I323" s="63">
        <f t="shared" si="51"/>
        <v>4695.721387165779</v>
      </c>
      <c r="J323" s="63">
        <f t="shared" si="52"/>
        <v>4695.721387165779</v>
      </c>
      <c r="K323" s="63">
        <f t="shared" si="46"/>
        <v>0.0006154499495523429</v>
      </c>
      <c r="L323" s="64">
        <f t="shared" si="47"/>
        <v>152254.7484173155</v>
      </c>
      <c r="M323" s="71">
        <f t="shared" si="48"/>
        <v>20731.659267152005</v>
      </c>
      <c r="N323" s="66">
        <f aca="true" t="shared" si="53" ref="N323:N385">L323+M323</f>
        <v>172986.4076844675</v>
      </c>
      <c r="O323" s="63"/>
      <c r="P323" s="63"/>
      <c r="Q323" s="63"/>
    </row>
    <row r="324" spans="1:17" s="67" customFormat="1" ht="12.75">
      <c r="A324" s="56" t="s">
        <v>485</v>
      </c>
      <c r="B324" s="57" t="s">
        <v>294</v>
      </c>
      <c r="C324" s="58">
        <v>10679</v>
      </c>
      <c r="D324" s="59">
        <v>12097349.24</v>
      </c>
      <c r="E324" s="60">
        <v>516000</v>
      </c>
      <c r="F324" s="61">
        <f t="shared" si="49"/>
        <v>250363.5514224031</v>
      </c>
      <c r="G324" s="62">
        <f aca="true" t="shared" si="54" ref="G324:G387">F324/$F$495</f>
        <v>0.011971539515234638</v>
      </c>
      <c r="H324" s="63">
        <f t="shared" si="50"/>
        <v>23.44447527131783</v>
      </c>
      <c r="I324" s="63">
        <f t="shared" si="51"/>
        <v>143573.5514224031</v>
      </c>
      <c r="J324" s="63">
        <f t="shared" si="52"/>
        <v>143573.5514224031</v>
      </c>
      <c r="K324" s="63">
        <f aca="true" t="shared" si="55" ref="K324:K387">J324/$J$495</f>
        <v>0.018817627302479722</v>
      </c>
      <c r="L324" s="64">
        <f aca="true" t="shared" si="56" ref="L324:L385">$B$502*G324</f>
        <v>1421518.331888983</v>
      </c>
      <c r="M324" s="71">
        <f aca="true" t="shared" si="57" ref="M324:M385">$G$502*K324</f>
        <v>633878.7382061314</v>
      </c>
      <c r="N324" s="66">
        <f t="shared" si="53"/>
        <v>2055397.0700951144</v>
      </c>
      <c r="O324" s="63"/>
      <c r="P324" s="63"/>
      <c r="Q324" s="63"/>
    </row>
    <row r="325" spans="1:17" s="67" customFormat="1" ht="12.75">
      <c r="A325" s="56" t="s">
        <v>485</v>
      </c>
      <c r="B325" s="57" t="s">
        <v>295</v>
      </c>
      <c r="C325" s="58">
        <v>3741</v>
      </c>
      <c r="D325" s="59">
        <v>6561224.9</v>
      </c>
      <c r="E325" s="60">
        <v>386500</v>
      </c>
      <c r="F325" s="61">
        <f aca="true" t="shared" si="58" ref="F325:F387">(C325*D325)/E325</f>
        <v>63507.22471125486</v>
      </c>
      <c r="G325" s="62">
        <f t="shared" si="54"/>
        <v>0.0030367010126444533</v>
      </c>
      <c r="H325" s="63">
        <f aca="true" t="shared" si="59" ref="H325:H387">D325/E325</f>
        <v>16.97600232858991</v>
      </c>
      <c r="I325" s="63">
        <f aca="true" t="shared" si="60" ref="I325:I387">(H325-10)*C325</f>
        <v>26097.224711254854</v>
      </c>
      <c r="J325" s="63">
        <f aca="true" t="shared" si="61" ref="J325:J387">IF(I325&gt;0,I325,0)</f>
        <v>26097.224711254854</v>
      </c>
      <c r="K325" s="63">
        <f t="shared" si="55"/>
        <v>0.0034204618007995366</v>
      </c>
      <c r="L325" s="64">
        <f t="shared" si="56"/>
        <v>360582.3755956021</v>
      </c>
      <c r="M325" s="71">
        <f t="shared" si="57"/>
        <v>115219.52133079869</v>
      </c>
      <c r="N325" s="66">
        <f t="shared" si="53"/>
        <v>475801.8969264008</v>
      </c>
      <c r="O325" s="63"/>
      <c r="P325" s="63"/>
      <c r="Q325" s="63"/>
    </row>
    <row r="326" spans="1:17" s="67" customFormat="1" ht="12.75">
      <c r="A326" s="56" t="s">
        <v>480</v>
      </c>
      <c r="B326" s="57" t="s">
        <v>138</v>
      </c>
      <c r="C326" s="58">
        <v>66</v>
      </c>
      <c r="D326" s="59">
        <v>108861.2</v>
      </c>
      <c r="E326" s="60">
        <v>15250</v>
      </c>
      <c r="F326" s="61">
        <f t="shared" si="58"/>
        <v>471.1369967213115</v>
      </c>
      <c r="G326" s="62">
        <f t="shared" si="54"/>
        <v>2.252818008569538E-05</v>
      </c>
      <c r="H326" s="63">
        <f t="shared" si="59"/>
        <v>7.138439344262295</v>
      </c>
      <c r="I326" s="63">
        <f t="shared" si="60"/>
        <v>-188.86300327868852</v>
      </c>
      <c r="J326" s="63">
        <f t="shared" si="61"/>
        <v>0</v>
      </c>
      <c r="K326" s="63">
        <f t="shared" si="55"/>
        <v>0</v>
      </c>
      <c r="L326" s="64">
        <f t="shared" si="56"/>
        <v>2675.0294676101767</v>
      </c>
      <c r="M326" s="71">
        <f t="shared" si="57"/>
        <v>0</v>
      </c>
      <c r="N326" s="66">
        <f t="shared" si="53"/>
        <v>2675.0294676101767</v>
      </c>
      <c r="O326" s="63"/>
      <c r="P326" s="63"/>
      <c r="Q326" s="63"/>
    </row>
    <row r="327" spans="1:17" s="67" customFormat="1" ht="12.75">
      <c r="A327" s="56" t="s">
        <v>480</v>
      </c>
      <c r="B327" s="57" t="s">
        <v>139</v>
      </c>
      <c r="C327" s="58">
        <v>686</v>
      </c>
      <c r="D327" s="59">
        <v>1542175.11</v>
      </c>
      <c r="E327" s="60">
        <v>179150</v>
      </c>
      <c r="F327" s="61">
        <f t="shared" si="58"/>
        <v>5905.286773430087</v>
      </c>
      <c r="G327" s="62">
        <f t="shared" si="54"/>
        <v>0.0002823708705011794</v>
      </c>
      <c r="H327" s="63">
        <f t="shared" si="59"/>
        <v>8.608289757186716</v>
      </c>
      <c r="I327" s="63">
        <f t="shared" si="60"/>
        <v>-954.7132265699128</v>
      </c>
      <c r="J327" s="63">
        <f t="shared" si="61"/>
        <v>0</v>
      </c>
      <c r="K327" s="63">
        <f t="shared" si="55"/>
        <v>0</v>
      </c>
      <c r="L327" s="64">
        <f t="shared" si="56"/>
        <v>33529.135354569255</v>
      </c>
      <c r="M327" s="71">
        <f t="shared" si="57"/>
        <v>0</v>
      </c>
      <c r="N327" s="66">
        <f t="shared" si="53"/>
        <v>33529.135354569255</v>
      </c>
      <c r="O327" s="63"/>
      <c r="P327" s="63"/>
      <c r="Q327" s="63"/>
    </row>
    <row r="328" spans="1:17" s="67" customFormat="1" ht="12.75">
      <c r="A328" s="56" t="s">
        <v>484</v>
      </c>
      <c r="B328" s="57" t="s">
        <v>236</v>
      </c>
      <c r="C328" s="58">
        <v>1819</v>
      </c>
      <c r="D328" s="59">
        <v>4252596.77</v>
      </c>
      <c r="E328" s="60">
        <v>315900</v>
      </c>
      <c r="F328" s="61">
        <f t="shared" si="58"/>
        <v>24487.095677841087</v>
      </c>
      <c r="G328" s="62">
        <f t="shared" si="54"/>
        <v>0.0011708902188642396</v>
      </c>
      <c r="H328" s="63">
        <f t="shared" si="59"/>
        <v>13.461844792655903</v>
      </c>
      <c r="I328" s="63">
        <f t="shared" si="60"/>
        <v>6297.095677841087</v>
      </c>
      <c r="J328" s="63">
        <f t="shared" si="61"/>
        <v>6297.095677841087</v>
      </c>
      <c r="K328" s="63">
        <f t="shared" si="55"/>
        <v>0.0008253358531547713</v>
      </c>
      <c r="L328" s="64">
        <f t="shared" si="56"/>
        <v>139033.23867635394</v>
      </c>
      <c r="M328" s="71">
        <f t="shared" si="57"/>
        <v>27801.743587784138</v>
      </c>
      <c r="N328" s="66">
        <f t="shared" si="53"/>
        <v>166834.9822641381</v>
      </c>
      <c r="O328" s="63"/>
      <c r="P328" s="63"/>
      <c r="Q328" s="63"/>
    </row>
    <row r="329" spans="1:17" s="67" customFormat="1" ht="12.75">
      <c r="A329" s="56" t="s">
        <v>482</v>
      </c>
      <c r="B329" s="57" t="s">
        <v>190</v>
      </c>
      <c r="C329" s="58">
        <v>1580</v>
      </c>
      <c r="D329" s="59">
        <v>4159045.73</v>
      </c>
      <c r="E329" s="60">
        <v>401150</v>
      </c>
      <c r="F329" s="61">
        <f t="shared" si="58"/>
        <v>16381.134870746602</v>
      </c>
      <c r="G329" s="62">
        <f t="shared" si="54"/>
        <v>0.0007832905480665061</v>
      </c>
      <c r="H329" s="63">
        <f t="shared" si="59"/>
        <v>10.36780688021937</v>
      </c>
      <c r="I329" s="63">
        <f t="shared" si="60"/>
        <v>581.1348707466034</v>
      </c>
      <c r="J329" s="63">
        <f t="shared" si="61"/>
        <v>581.1348707466034</v>
      </c>
      <c r="K329" s="63">
        <f t="shared" si="55"/>
        <v>7.616708858869899E-05</v>
      </c>
      <c r="L329" s="64">
        <f t="shared" si="56"/>
        <v>93009.07973071861</v>
      </c>
      <c r="M329" s="71">
        <f t="shared" si="57"/>
        <v>2565.716560933103</v>
      </c>
      <c r="N329" s="66">
        <f t="shared" si="53"/>
        <v>95574.79629165171</v>
      </c>
      <c r="O329" s="63"/>
      <c r="P329" s="63"/>
      <c r="Q329" s="63"/>
    </row>
    <row r="330" spans="1:17" s="67" customFormat="1" ht="12.75">
      <c r="A330" s="56" t="s">
        <v>484</v>
      </c>
      <c r="B330" s="57" t="s">
        <v>237</v>
      </c>
      <c r="C330" s="58">
        <v>4147</v>
      </c>
      <c r="D330" s="59">
        <v>6064806.47</v>
      </c>
      <c r="E330" s="60">
        <v>463200</v>
      </c>
      <c r="F330" s="61">
        <f t="shared" si="58"/>
        <v>54297.824764874786</v>
      </c>
      <c r="G330" s="62">
        <f t="shared" si="54"/>
        <v>0.002596338608679036</v>
      </c>
      <c r="H330" s="63">
        <f t="shared" si="59"/>
        <v>13.093278216753022</v>
      </c>
      <c r="I330" s="63">
        <f t="shared" si="60"/>
        <v>12827.824764874784</v>
      </c>
      <c r="J330" s="63">
        <f t="shared" si="61"/>
        <v>12827.824764874784</v>
      </c>
      <c r="K330" s="63">
        <f t="shared" si="55"/>
        <v>0.001681293129099731</v>
      </c>
      <c r="L330" s="64">
        <f t="shared" si="56"/>
        <v>308293.0915720282</v>
      </c>
      <c r="M330" s="71">
        <f t="shared" si="57"/>
        <v>56634.981132182205</v>
      </c>
      <c r="N330" s="66">
        <f t="shared" si="53"/>
        <v>364928.0727042104</v>
      </c>
      <c r="O330" s="63"/>
      <c r="P330" s="63"/>
      <c r="Q330" s="63"/>
    </row>
    <row r="331" spans="1:17" s="67" customFormat="1" ht="12.75">
      <c r="A331" s="56" t="s">
        <v>489</v>
      </c>
      <c r="B331" s="57" t="s">
        <v>382</v>
      </c>
      <c r="C331" s="58">
        <v>1578</v>
      </c>
      <c r="D331" s="59">
        <v>2357095.16</v>
      </c>
      <c r="E331" s="60">
        <v>193650</v>
      </c>
      <c r="F331" s="61">
        <f t="shared" si="58"/>
        <v>19207.313000154918</v>
      </c>
      <c r="G331" s="62">
        <f t="shared" si="54"/>
        <v>0.0009184288418040827</v>
      </c>
      <c r="H331" s="63">
        <f t="shared" si="59"/>
        <v>12.171934727601343</v>
      </c>
      <c r="I331" s="63">
        <f t="shared" si="60"/>
        <v>3427.3130001549193</v>
      </c>
      <c r="J331" s="63">
        <f t="shared" si="61"/>
        <v>3427.3130001549193</v>
      </c>
      <c r="K331" s="63">
        <f t="shared" si="55"/>
        <v>0.0004492045926767771</v>
      </c>
      <c r="L331" s="64">
        <f t="shared" si="56"/>
        <v>109055.60086893149</v>
      </c>
      <c r="M331" s="71">
        <f t="shared" si="57"/>
        <v>15131.622910016527</v>
      </c>
      <c r="N331" s="66">
        <f t="shared" si="53"/>
        <v>124187.22377894801</v>
      </c>
      <c r="O331" s="63"/>
      <c r="P331" s="63"/>
      <c r="Q331" s="63"/>
    </row>
    <row r="332" spans="1:17" s="67" customFormat="1" ht="12.75">
      <c r="A332" s="56" t="s">
        <v>488</v>
      </c>
      <c r="B332" s="57" t="s">
        <v>358</v>
      </c>
      <c r="C332" s="58">
        <v>1944</v>
      </c>
      <c r="D332" s="59">
        <v>2073791.28</v>
      </c>
      <c r="E332" s="60">
        <v>149450</v>
      </c>
      <c r="F332" s="61">
        <f t="shared" si="58"/>
        <v>26975.24421759786</v>
      </c>
      <c r="G332" s="62">
        <f t="shared" si="54"/>
        <v>0.001289865079199306</v>
      </c>
      <c r="H332" s="63">
        <f t="shared" si="59"/>
        <v>13.876154432920709</v>
      </c>
      <c r="I332" s="63">
        <f t="shared" si="60"/>
        <v>7535.244217597858</v>
      </c>
      <c r="J332" s="63">
        <f t="shared" si="61"/>
        <v>7535.244217597858</v>
      </c>
      <c r="K332" s="63">
        <f t="shared" si="55"/>
        <v>0.0009876151694733118</v>
      </c>
      <c r="L332" s="64">
        <f t="shared" si="56"/>
        <v>153160.48979430788</v>
      </c>
      <c r="M332" s="71">
        <f t="shared" si="57"/>
        <v>33268.18240132121</v>
      </c>
      <c r="N332" s="66">
        <f t="shared" si="53"/>
        <v>186428.6721956291</v>
      </c>
      <c r="O332" s="63"/>
      <c r="P332" s="63"/>
      <c r="Q332" s="63"/>
    </row>
    <row r="333" spans="1:17" s="67" customFormat="1" ht="12.75">
      <c r="A333" s="56" t="s">
        <v>484</v>
      </c>
      <c r="B333" s="57" t="s">
        <v>238</v>
      </c>
      <c r="C333" s="58">
        <v>5019</v>
      </c>
      <c r="D333" s="59">
        <v>5748528.28</v>
      </c>
      <c r="E333" s="60">
        <v>358350</v>
      </c>
      <c r="F333" s="61">
        <f t="shared" si="58"/>
        <v>80513.08340259522</v>
      </c>
      <c r="G333" s="62">
        <f t="shared" si="54"/>
        <v>0.003849863744029403</v>
      </c>
      <c r="H333" s="63">
        <f t="shared" si="59"/>
        <v>16.04165837868006</v>
      </c>
      <c r="I333" s="63">
        <f t="shared" si="60"/>
        <v>30323.083402595228</v>
      </c>
      <c r="J333" s="63">
        <f t="shared" si="61"/>
        <v>30323.083402595228</v>
      </c>
      <c r="K333" s="63">
        <f t="shared" si="55"/>
        <v>0.0039743286732058115</v>
      </c>
      <c r="L333" s="64">
        <f t="shared" si="56"/>
        <v>457138.52261425625</v>
      </c>
      <c r="M333" s="71">
        <f t="shared" si="57"/>
        <v>133876.73185854685</v>
      </c>
      <c r="N333" s="66">
        <f t="shared" si="53"/>
        <v>591015.2544728031</v>
      </c>
      <c r="O333" s="63"/>
      <c r="P333" s="63"/>
      <c r="Q333" s="63"/>
    </row>
    <row r="334" spans="1:17" s="67" customFormat="1" ht="12.75">
      <c r="A334" s="56" t="s">
        <v>486</v>
      </c>
      <c r="B334" s="57" t="s">
        <v>320</v>
      </c>
      <c r="C334" s="58">
        <v>824</v>
      </c>
      <c r="D334" s="59">
        <v>1079050.68</v>
      </c>
      <c r="E334" s="60">
        <v>81800</v>
      </c>
      <c r="F334" s="61">
        <f t="shared" si="58"/>
        <v>10869.654771638141</v>
      </c>
      <c r="G334" s="62">
        <f t="shared" si="54"/>
        <v>0.0005197501827895094</v>
      </c>
      <c r="H334" s="63">
        <f t="shared" si="59"/>
        <v>13.191328606356967</v>
      </c>
      <c r="I334" s="63">
        <f t="shared" si="60"/>
        <v>2629.6547716381406</v>
      </c>
      <c r="J334" s="63">
        <f t="shared" si="61"/>
        <v>2629.6547716381406</v>
      </c>
      <c r="K334" s="63">
        <f t="shared" si="55"/>
        <v>0.00034465862922962096</v>
      </c>
      <c r="L334" s="64">
        <f t="shared" si="56"/>
        <v>61715.90645444705</v>
      </c>
      <c r="M334" s="71">
        <f t="shared" si="57"/>
        <v>11609.953449292598</v>
      </c>
      <c r="N334" s="66">
        <f t="shared" si="53"/>
        <v>73325.85990373965</v>
      </c>
      <c r="O334" s="63"/>
      <c r="P334" s="63"/>
      <c r="Q334" s="63"/>
    </row>
    <row r="335" spans="1:17" s="67" customFormat="1" ht="12.75">
      <c r="A335" s="56" t="s">
        <v>491</v>
      </c>
      <c r="B335" s="57" t="s">
        <v>453</v>
      </c>
      <c r="C335" s="58">
        <v>1971</v>
      </c>
      <c r="D335" s="59">
        <v>2995584.55</v>
      </c>
      <c r="E335" s="60">
        <v>224100</v>
      </c>
      <c r="F335" s="61">
        <f t="shared" si="58"/>
        <v>26346.707487951804</v>
      </c>
      <c r="G335" s="62">
        <f t="shared" si="54"/>
        <v>0.0012598105754467249</v>
      </c>
      <c r="H335" s="63">
        <f t="shared" si="59"/>
        <v>13.367177822400713</v>
      </c>
      <c r="I335" s="63">
        <f t="shared" si="60"/>
        <v>6636.707487951805</v>
      </c>
      <c r="J335" s="63">
        <f t="shared" si="61"/>
        <v>6636.707487951805</v>
      </c>
      <c r="K335" s="63">
        <f t="shared" si="55"/>
        <v>0.0008698474530063495</v>
      </c>
      <c r="L335" s="64">
        <f t="shared" si="56"/>
        <v>149591.77350800636</v>
      </c>
      <c r="M335" s="71">
        <f t="shared" si="57"/>
        <v>29301.133298076496</v>
      </c>
      <c r="N335" s="66">
        <f t="shared" si="53"/>
        <v>178892.90680608284</v>
      </c>
      <c r="O335" s="63"/>
      <c r="P335" s="63"/>
      <c r="Q335" s="63"/>
    </row>
    <row r="336" spans="1:17" s="67" customFormat="1" ht="12.75">
      <c r="A336" s="56" t="s">
        <v>485</v>
      </c>
      <c r="B336" s="57" t="s">
        <v>296</v>
      </c>
      <c r="C336" s="58">
        <v>363</v>
      </c>
      <c r="D336" s="59">
        <v>389528.46</v>
      </c>
      <c r="E336" s="60">
        <v>24250</v>
      </c>
      <c r="F336" s="61">
        <f t="shared" si="58"/>
        <v>5830.879628041238</v>
      </c>
      <c r="G336" s="62">
        <f t="shared" si="54"/>
        <v>0.0002788129720923349</v>
      </c>
      <c r="H336" s="63">
        <f t="shared" si="59"/>
        <v>16.063029278350516</v>
      </c>
      <c r="I336" s="63">
        <f t="shared" si="60"/>
        <v>2200.8796280412375</v>
      </c>
      <c r="J336" s="63">
        <f t="shared" si="61"/>
        <v>2200.8796280412375</v>
      </c>
      <c r="K336" s="63">
        <f t="shared" si="55"/>
        <v>0.00028846073784337547</v>
      </c>
      <c r="L336" s="64">
        <f t="shared" si="56"/>
        <v>33106.665228255515</v>
      </c>
      <c r="M336" s="71">
        <f t="shared" si="57"/>
        <v>9716.906684727104</v>
      </c>
      <c r="N336" s="66">
        <f t="shared" si="53"/>
        <v>42823.57191298262</v>
      </c>
      <c r="O336" s="63"/>
      <c r="P336" s="63"/>
      <c r="Q336" s="63"/>
    </row>
    <row r="337" spans="1:17" s="67" customFormat="1" ht="12.75">
      <c r="A337" s="56" t="s">
        <v>485</v>
      </c>
      <c r="B337" s="57" t="s">
        <v>297</v>
      </c>
      <c r="C337" s="58">
        <v>964</v>
      </c>
      <c r="D337" s="59">
        <v>971313.11</v>
      </c>
      <c r="E337" s="60">
        <v>42650</v>
      </c>
      <c r="F337" s="61">
        <f t="shared" si="58"/>
        <v>21954.181431184057</v>
      </c>
      <c r="G337" s="62">
        <f t="shared" si="54"/>
        <v>0.001049774813605445</v>
      </c>
      <c r="H337" s="63">
        <f t="shared" si="59"/>
        <v>22.77404712778429</v>
      </c>
      <c r="I337" s="63">
        <f t="shared" si="60"/>
        <v>12314.181431184055</v>
      </c>
      <c r="J337" s="63">
        <f t="shared" si="61"/>
        <v>12314.181431184055</v>
      </c>
      <c r="K337" s="63">
        <f t="shared" si="55"/>
        <v>0.0016139718939276715</v>
      </c>
      <c r="L337" s="64">
        <f t="shared" si="56"/>
        <v>124651.8160840095</v>
      </c>
      <c r="M337" s="71">
        <f t="shared" si="57"/>
        <v>54367.24041655437</v>
      </c>
      <c r="N337" s="66">
        <f t="shared" si="53"/>
        <v>179019.05650056386</v>
      </c>
      <c r="O337" s="63"/>
      <c r="P337" s="63"/>
      <c r="Q337" s="63"/>
    </row>
    <row r="338" spans="1:17" s="67" customFormat="1" ht="12.75">
      <c r="A338" s="56" t="s">
        <v>490</v>
      </c>
      <c r="B338" s="57" t="s">
        <v>419</v>
      </c>
      <c r="C338" s="58">
        <v>795</v>
      </c>
      <c r="D338" s="59">
        <v>1494252.36</v>
      </c>
      <c r="E338" s="60">
        <v>70000</v>
      </c>
      <c r="F338" s="61">
        <f t="shared" si="58"/>
        <v>16970.43751714286</v>
      </c>
      <c r="G338" s="62">
        <f t="shared" si="54"/>
        <v>0.0008114690104572335</v>
      </c>
      <c r="H338" s="63">
        <f t="shared" si="59"/>
        <v>21.34646228571429</v>
      </c>
      <c r="I338" s="63">
        <f t="shared" si="60"/>
        <v>9020.43751714286</v>
      </c>
      <c r="J338" s="63">
        <f t="shared" si="61"/>
        <v>9020.43751714286</v>
      </c>
      <c r="K338" s="63">
        <f t="shared" si="55"/>
        <v>0.0011822736821735628</v>
      </c>
      <c r="L338" s="64">
        <f t="shared" si="56"/>
        <v>96355.0320872964</v>
      </c>
      <c r="M338" s="71">
        <f t="shared" si="57"/>
        <v>39825.326425278865</v>
      </c>
      <c r="N338" s="66">
        <f t="shared" si="53"/>
        <v>136180.35851257527</v>
      </c>
      <c r="O338" s="63"/>
      <c r="P338" s="63"/>
      <c r="Q338" s="63"/>
    </row>
    <row r="339" spans="1:17" s="67" customFormat="1" ht="12.75">
      <c r="A339" s="56" t="s">
        <v>480</v>
      </c>
      <c r="B339" s="57" t="s">
        <v>140</v>
      </c>
      <c r="C339" s="58">
        <v>1233</v>
      </c>
      <c r="D339" s="59">
        <v>1984385.37</v>
      </c>
      <c r="E339" s="60">
        <v>210550</v>
      </c>
      <c r="F339" s="61">
        <f t="shared" si="58"/>
        <v>11620.74168230824</v>
      </c>
      <c r="G339" s="62">
        <f t="shared" si="54"/>
        <v>0.0005556646223290421</v>
      </c>
      <c r="H339" s="63">
        <f t="shared" si="59"/>
        <v>9.424770220850155</v>
      </c>
      <c r="I339" s="63">
        <f t="shared" si="60"/>
        <v>-709.2583176917592</v>
      </c>
      <c r="J339" s="63">
        <f t="shared" si="61"/>
        <v>0</v>
      </c>
      <c r="K339" s="63">
        <f t="shared" si="55"/>
        <v>0</v>
      </c>
      <c r="L339" s="64">
        <f t="shared" si="56"/>
        <v>65980.44019465613</v>
      </c>
      <c r="M339" s="71">
        <f t="shared" si="57"/>
        <v>0</v>
      </c>
      <c r="N339" s="66">
        <f t="shared" si="53"/>
        <v>65980.44019465613</v>
      </c>
      <c r="O339" s="63"/>
      <c r="P339" s="63"/>
      <c r="Q339" s="63"/>
    </row>
    <row r="340" spans="1:17" s="67" customFormat="1" ht="12.75">
      <c r="A340" s="56" t="s">
        <v>485</v>
      </c>
      <c r="B340" s="57" t="s">
        <v>307</v>
      </c>
      <c r="C340" s="58">
        <v>602</v>
      </c>
      <c r="D340" s="59">
        <v>151006.5</v>
      </c>
      <c r="E340" s="60">
        <v>10350</v>
      </c>
      <c r="F340" s="61">
        <f t="shared" si="58"/>
        <v>8783.18</v>
      </c>
      <c r="G340" s="62">
        <f t="shared" si="54"/>
        <v>0.0004199820055356895</v>
      </c>
      <c r="H340" s="63">
        <f t="shared" si="59"/>
        <v>14.59</v>
      </c>
      <c r="I340" s="63">
        <f t="shared" si="60"/>
        <v>2763.18</v>
      </c>
      <c r="J340" s="63">
        <f t="shared" si="61"/>
        <v>2763.18</v>
      </c>
      <c r="K340" s="63">
        <f t="shared" si="55"/>
        <v>0.000362159261887231</v>
      </c>
      <c r="L340" s="64">
        <f t="shared" si="56"/>
        <v>49869.285330657964</v>
      </c>
      <c r="M340" s="71">
        <f t="shared" si="57"/>
        <v>12199.468735598275</v>
      </c>
      <c r="N340" s="66">
        <f t="shared" si="53"/>
        <v>62068.75406625624</v>
      </c>
      <c r="O340" s="63"/>
      <c r="P340" s="63"/>
      <c r="Q340" s="63"/>
    </row>
    <row r="341" spans="1:17" s="67" customFormat="1" ht="12.75">
      <c r="A341" s="56" t="s">
        <v>477</v>
      </c>
      <c r="B341" s="57" t="s">
        <v>57</v>
      </c>
      <c r="C341" s="58">
        <v>346</v>
      </c>
      <c r="D341" s="59">
        <v>434595.99</v>
      </c>
      <c r="E341" s="60">
        <v>24700</v>
      </c>
      <c r="F341" s="61">
        <f t="shared" si="58"/>
        <v>6087.862855870445</v>
      </c>
      <c r="G341" s="62">
        <f t="shared" si="54"/>
        <v>0.0002911010421777419</v>
      </c>
      <c r="H341" s="63">
        <f t="shared" si="59"/>
        <v>17.59497935222672</v>
      </c>
      <c r="I341" s="63">
        <f t="shared" si="60"/>
        <v>2627.862855870445</v>
      </c>
      <c r="J341" s="63">
        <f t="shared" si="61"/>
        <v>2627.862855870445</v>
      </c>
      <c r="K341" s="63">
        <f t="shared" si="55"/>
        <v>0.0003444237697952762</v>
      </c>
      <c r="L341" s="64">
        <f t="shared" si="56"/>
        <v>34565.76886882854</v>
      </c>
      <c r="M341" s="71">
        <f t="shared" si="57"/>
        <v>11602.042122348703</v>
      </c>
      <c r="N341" s="66">
        <f t="shared" si="53"/>
        <v>46167.81099117725</v>
      </c>
      <c r="O341" s="63"/>
      <c r="P341" s="63"/>
      <c r="Q341" s="63"/>
    </row>
    <row r="342" spans="1:17" s="67" customFormat="1" ht="12.75">
      <c r="A342" s="56" t="s">
        <v>490</v>
      </c>
      <c r="B342" s="57" t="s">
        <v>420</v>
      </c>
      <c r="C342" s="58">
        <v>868</v>
      </c>
      <c r="D342" s="59">
        <v>1588935.15</v>
      </c>
      <c r="E342" s="60">
        <v>97450</v>
      </c>
      <c r="F342" s="61">
        <f t="shared" si="58"/>
        <v>14152.854902001025</v>
      </c>
      <c r="G342" s="62">
        <f t="shared" si="54"/>
        <v>0.0006767417251835901</v>
      </c>
      <c r="H342" s="63">
        <f t="shared" si="59"/>
        <v>16.30513237557722</v>
      </c>
      <c r="I342" s="63">
        <f t="shared" si="60"/>
        <v>5472.854902001027</v>
      </c>
      <c r="J342" s="63">
        <f t="shared" si="61"/>
        <v>5472.854902001027</v>
      </c>
      <c r="K342" s="63">
        <f t="shared" si="55"/>
        <v>0.000717305818558547</v>
      </c>
      <c r="L342" s="64">
        <f t="shared" si="56"/>
        <v>80357.31470279448</v>
      </c>
      <c r="M342" s="71">
        <f t="shared" si="57"/>
        <v>24162.711901297524</v>
      </c>
      <c r="N342" s="66">
        <f t="shared" si="53"/>
        <v>104520.02660409201</v>
      </c>
      <c r="O342" s="63"/>
      <c r="P342" s="63"/>
      <c r="Q342" s="63"/>
    </row>
    <row r="343" spans="1:17" s="67" customFormat="1" ht="12.75">
      <c r="A343" s="56" t="s">
        <v>484</v>
      </c>
      <c r="B343" s="57" t="s">
        <v>239</v>
      </c>
      <c r="C343" s="58">
        <v>1530</v>
      </c>
      <c r="D343" s="59">
        <v>2479506.45</v>
      </c>
      <c r="E343" s="60">
        <v>148150</v>
      </c>
      <c r="F343" s="61">
        <f t="shared" si="58"/>
        <v>25606.782777590284</v>
      </c>
      <c r="G343" s="62">
        <f t="shared" si="54"/>
        <v>0.0012244298746295896</v>
      </c>
      <c r="H343" s="63">
        <f t="shared" si="59"/>
        <v>16.736459331758354</v>
      </c>
      <c r="I343" s="63">
        <f t="shared" si="60"/>
        <v>10306.782777590282</v>
      </c>
      <c r="J343" s="63">
        <f t="shared" si="61"/>
        <v>10306.782777590282</v>
      </c>
      <c r="K343" s="63">
        <f t="shared" si="55"/>
        <v>0.0013508699553283251</v>
      </c>
      <c r="L343" s="64">
        <f t="shared" si="56"/>
        <v>145390.6166941618</v>
      </c>
      <c r="M343" s="71">
        <f t="shared" si="57"/>
        <v>45504.5542671181</v>
      </c>
      <c r="N343" s="66">
        <f t="shared" si="53"/>
        <v>190895.17096127992</v>
      </c>
      <c r="O343" s="63"/>
      <c r="P343" s="63"/>
      <c r="Q343" s="63"/>
    </row>
    <row r="344" spans="1:17" s="67" customFormat="1" ht="12.75">
      <c r="A344" s="56" t="s">
        <v>479</v>
      </c>
      <c r="B344" s="57" t="s">
        <v>110</v>
      </c>
      <c r="C344" s="58">
        <v>1034</v>
      </c>
      <c r="D344" s="59">
        <v>1806263.56</v>
      </c>
      <c r="E344" s="60">
        <v>83600</v>
      </c>
      <c r="F344" s="61">
        <f t="shared" si="58"/>
        <v>22340.628242105264</v>
      </c>
      <c r="G344" s="62">
        <f t="shared" si="54"/>
        <v>0.0010682533950171387</v>
      </c>
      <c r="H344" s="63">
        <f t="shared" si="59"/>
        <v>21.606023444976078</v>
      </c>
      <c r="I344" s="63">
        <f t="shared" si="60"/>
        <v>12000.628242105264</v>
      </c>
      <c r="J344" s="63">
        <f t="shared" si="61"/>
        <v>12000.628242105264</v>
      </c>
      <c r="K344" s="63">
        <f t="shared" si="55"/>
        <v>0.001572875696242699</v>
      </c>
      <c r="L344" s="64">
        <f t="shared" si="56"/>
        <v>126845.99020761307</v>
      </c>
      <c r="M344" s="71">
        <f t="shared" si="57"/>
        <v>52982.899791942924</v>
      </c>
      <c r="N344" s="66">
        <f t="shared" si="53"/>
        <v>179828.889999556</v>
      </c>
      <c r="O344" s="63"/>
      <c r="P344" s="63"/>
      <c r="Q344" s="63"/>
    </row>
    <row r="345" spans="1:17" s="67" customFormat="1" ht="12.75">
      <c r="A345" s="56" t="s">
        <v>487</v>
      </c>
      <c r="B345" s="57" t="s">
        <v>331</v>
      </c>
      <c r="C345" s="58">
        <v>2253</v>
      </c>
      <c r="D345" s="59">
        <v>5804208.93</v>
      </c>
      <c r="E345" s="60">
        <v>697150</v>
      </c>
      <c r="F345" s="61">
        <f t="shared" si="58"/>
        <v>18757.6313839059</v>
      </c>
      <c r="G345" s="62">
        <f t="shared" si="54"/>
        <v>0.0008969265855546613</v>
      </c>
      <c r="H345" s="63">
        <f t="shared" si="59"/>
        <v>8.325624227210787</v>
      </c>
      <c r="I345" s="63">
        <f t="shared" si="60"/>
        <v>-3772.368616094098</v>
      </c>
      <c r="J345" s="63">
        <f t="shared" si="61"/>
        <v>0</v>
      </c>
      <c r="K345" s="63">
        <f t="shared" si="55"/>
        <v>0</v>
      </c>
      <c r="L345" s="64">
        <f t="shared" si="56"/>
        <v>106502.3911170337</v>
      </c>
      <c r="M345" s="71">
        <f t="shared" si="57"/>
        <v>0</v>
      </c>
      <c r="N345" s="66">
        <f t="shared" si="53"/>
        <v>106502.3911170337</v>
      </c>
      <c r="O345" s="63"/>
      <c r="P345" s="63"/>
      <c r="Q345" s="63"/>
    </row>
    <row r="346" spans="1:17" s="67" customFormat="1" ht="12.75">
      <c r="A346" s="56" t="s">
        <v>488</v>
      </c>
      <c r="B346" s="57" t="s">
        <v>359</v>
      </c>
      <c r="C346" s="58">
        <v>4034</v>
      </c>
      <c r="D346" s="59">
        <v>4994164.97</v>
      </c>
      <c r="E346" s="60">
        <v>255800</v>
      </c>
      <c r="F346" s="61">
        <f t="shared" si="58"/>
        <v>78758.64538303362</v>
      </c>
      <c r="G346" s="62">
        <f t="shared" si="54"/>
        <v>0.003765972442923933</v>
      </c>
      <c r="H346" s="63">
        <f t="shared" si="59"/>
        <v>19.5237098123534</v>
      </c>
      <c r="I346" s="63">
        <f t="shared" si="60"/>
        <v>38418.64538303361</v>
      </c>
      <c r="J346" s="63">
        <f t="shared" si="61"/>
        <v>38418.64538303361</v>
      </c>
      <c r="K346" s="63">
        <f t="shared" si="55"/>
        <v>0.0050353825138524195</v>
      </c>
      <c r="L346" s="64">
        <f t="shared" si="56"/>
        <v>447177.14527797577</v>
      </c>
      <c r="M346" s="71">
        <f t="shared" si="57"/>
        <v>169618.72307064888</v>
      </c>
      <c r="N346" s="66">
        <f t="shared" si="53"/>
        <v>616795.8683486247</v>
      </c>
      <c r="O346" s="63"/>
      <c r="P346" s="63"/>
      <c r="Q346" s="63"/>
    </row>
    <row r="347" spans="1:17" s="67" customFormat="1" ht="12.75">
      <c r="A347" s="56" t="s">
        <v>481</v>
      </c>
      <c r="B347" s="57" t="s">
        <v>169</v>
      </c>
      <c r="C347" s="58">
        <v>2697</v>
      </c>
      <c r="D347" s="59">
        <v>2716590.58</v>
      </c>
      <c r="E347" s="60">
        <v>230900</v>
      </c>
      <c r="F347" s="61">
        <f t="shared" si="58"/>
        <v>31730.813314248593</v>
      </c>
      <c r="G347" s="62">
        <f t="shared" si="54"/>
        <v>0.0015172603331591384</v>
      </c>
      <c r="H347" s="63">
        <f t="shared" si="59"/>
        <v>11.765225552187093</v>
      </c>
      <c r="I347" s="63">
        <f t="shared" si="60"/>
        <v>4760.813314248591</v>
      </c>
      <c r="J347" s="63">
        <f t="shared" si="61"/>
        <v>4760.813314248591</v>
      </c>
      <c r="K347" s="63">
        <f t="shared" si="55"/>
        <v>0.0006239812954172988</v>
      </c>
      <c r="L347" s="64">
        <f t="shared" si="56"/>
        <v>180161.7390218695</v>
      </c>
      <c r="M347" s="71">
        <f t="shared" si="57"/>
        <v>21019.040809211016</v>
      </c>
      <c r="N347" s="66">
        <f t="shared" si="53"/>
        <v>201180.77983108052</v>
      </c>
      <c r="O347" s="63"/>
      <c r="P347" s="63"/>
      <c r="Q347" s="63"/>
    </row>
    <row r="348" spans="1:17" s="67" customFormat="1" ht="12.75">
      <c r="A348" s="56" t="s">
        <v>490</v>
      </c>
      <c r="B348" s="57" t="s">
        <v>467</v>
      </c>
      <c r="C348" s="58">
        <v>751</v>
      </c>
      <c r="D348" s="59">
        <v>28724.0625</v>
      </c>
      <c r="E348" s="60">
        <v>1968.75</v>
      </c>
      <c r="F348" s="61">
        <f t="shared" si="58"/>
        <v>10957.09</v>
      </c>
      <c r="G348" s="62">
        <f t="shared" si="54"/>
        <v>0.00052393104012841</v>
      </c>
      <c r="H348" s="63">
        <f t="shared" si="59"/>
        <v>14.59</v>
      </c>
      <c r="I348" s="63">
        <f t="shared" si="60"/>
        <v>3447.0899999999997</v>
      </c>
      <c r="J348" s="63">
        <f t="shared" si="61"/>
        <v>3447.0899999999997</v>
      </c>
      <c r="K348" s="63">
        <f t="shared" si="55"/>
        <v>0.0004517966871716121</v>
      </c>
      <c r="L348" s="64">
        <f t="shared" si="56"/>
        <v>62212.34764671783</v>
      </c>
      <c r="M348" s="71">
        <f t="shared" si="57"/>
        <v>15218.938572150008</v>
      </c>
      <c r="N348" s="66">
        <f t="shared" si="53"/>
        <v>77431.28621886784</v>
      </c>
      <c r="O348" s="63"/>
      <c r="P348" s="63"/>
      <c r="Q348" s="63"/>
    </row>
    <row r="349" spans="1:17" s="67" customFormat="1" ht="12.75">
      <c r="A349" s="56" t="s">
        <v>488</v>
      </c>
      <c r="B349" s="57" t="s">
        <v>360</v>
      </c>
      <c r="C349" s="58">
        <v>89</v>
      </c>
      <c r="D349" s="59">
        <v>994230.69</v>
      </c>
      <c r="E349" s="60">
        <v>112900</v>
      </c>
      <c r="F349" s="61">
        <f t="shared" si="58"/>
        <v>783.7602427812222</v>
      </c>
      <c r="G349" s="62">
        <f t="shared" si="54"/>
        <v>3.747676793853668E-05</v>
      </c>
      <c r="H349" s="63">
        <f t="shared" si="59"/>
        <v>8.806294862710363</v>
      </c>
      <c r="I349" s="63">
        <f t="shared" si="60"/>
        <v>-106.2397572187777</v>
      </c>
      <c r="J349" s="63">
        <f t="shared" si="61"/>
        <v>0</v>
      </c>
      <c r="K349" s="63">
        <f t="shared" si="55"/>
        <v>0</v>
      </c>
      <c r="L349" s="64">
        <f t="shared" si="56"/>
        <v>4450.046928115163</v>
      </c>
      <c r="M349" s="71">
        <f t="shared" si="57"/>
        <v>0</v>
      </c>
      <c r="N349" s="66">
        <f t="shared" si="53"/>
        <v>4450.046928115163</v>
      </c>
      <c r="O349" s="63"/>
      <c r="P349" s="63"/>
      <c r="Q349" s="63"/>
    </row>
    <row r="350" spans="1:17" s="67" customFormat="1" ht="12.75">
      <c r="A350" s="56" t="s">
        <v>485</v>
      </c>
      <c r="B350" s="57" t="s">
        <v>298</v>
      </c>
      <c r="C350" s="58">
        <v>1387</v>
      </c>
      <c r="D350" s="59">
        <v>1321444.89</v>
      </c>
      <c r="E350" s="60">
        <v>87450</v>
      </c>
      <c r="F350" s="61">
        <f t="shared" si="58"/>
        <v>20958.76572246998</v>
      </c>
      <c r="G350" s="62">
        <f t="shared" si="54"/>
        <v>0.0010021773960770023</v>
      </c>
      <c r="H350" s="63">
        <f t="shared" si="59"/>
        <v>15.110862092624355</v>
      </c>
      <c r="I350" s="63">
        <f t="shared" si="60"/>
        <v>7088.765722469981</v>
      </c>
      <c r="J350" s="63">
        <f t="shared" si="61"/>
        <v>7088.765722469981</v>
      </c>
      <c r="K350" s="63">
        <f t="shared" si="55"/>
        <v>0.0009290969686163161</v>
      </c>
      <c r="L350" s="64">
        <f t="shared" si="56"/>
        <v>119000.02823490684</v>
      </c>
      <c r="M350" s="71">
        <f t="shared" si="57"/>
        <v>31296.975153718995</v>
      </c>
      <c r="N350" s="66">
        <f t="shared" si="53"/>
        <v>150297.00338862583</v>
      </c>
      <c r="O350" s="63"/>
      <c r="P350" s="63"/>
      <c r="Q350" s="63"/>
    </row>
    <row r="351" spans="1:17" s="67" customFormat="1" ht="12.75">
      <c r="A351" s="56" t="s">
        <v>476</v>
      </c>
      <c r="B351" s="57" t="s">
        <v>10</v>
      </c>
      <c r="C351" s="58">
        <v>5661</v>
      </c>
      <c r="D351" s="59">
        <v>9494626.12</v>
      </c>
      <c r="E351" s="60">
        <v>753150</v>
      </c>
      <c r="F351" s="61">
        <f t="shared" si="58"/>
        <v>71365.70200533757</v>
      </c>
      <c r="G351" s="62">
        <f t="shared" si="54"/>
        <v>0.0034124668576374444</v>
      </c>
      <c r="H351" s="63">
        <f t="shared" si="59"/>
        <v>12.606553966673305</v>
      </c>
      <c r="I351" s="63">
        <f t="shared" si="60"/>
        <v>14755.702005337578</v>
      </c>
      <c r="J351" s="63">
        <f t="shared" si="61"/>
        <v>14755.702005337578</v>
      </c>
      <c r="K351" s="63">
        <f t="shared" si="55"/>
        <v>0.0019339725051864128</v>
      </c>
      <c r="L351" s="64">
        <f t="shared" si="56"/>
        <v>405201.3685392863</v>
      </c>
      <c r="M351" s="71">
        <f t="shared" si="57"/>
        <v>65146.57940703123</v>
      </c>
      <c r="N351" s="66">
        <f t="shared" si="53"/>
        <v>470347.94794631755</v>
      </c>
      <c r="O351" s="63"/>
      <c r="P351" s="63"/>
      <c r="Q351" s="63"/>
    </row>
    <row r="352" spans="1:17" s="67" customFormat="1" ht="12.75">
      <c r="A352" s="56" t="s">
        <v>477</v>
      </c>
      <c r="B352" s="57" t="s">
        <v>58</v>
      </c>
      <c r="C352" s="58">
        <v>360</v>
      </c>
      <c r="D352" s="59">
        <v>983550.58</v>
      </c>
      <c r="E352" s="60">
        <v>91100</v>
      </c>
      <c r="F352" s="61">
        <f t="shared" si="58"/>
        <v>3886.6982305159167</v>
      </c>
      <c r="G352" s="62">
        <f t="shared" si="54"/>
        <v>0.0001858487834433645</v>
      </c>
      <c r="H352" s="63">
        <f t="shared" si="59"/>
        <v>10.796383973655324</v>
      </c>
      <c r="I352" s="63">
        <f t="shared" si="60"/>
        <v>286.69823051591663</v>
      </c>
      <c r="J352" s="63">
        <f t="shared" si="61"/>
        <v>286.69823051591663</v>
      </c>
      <c r="K352" s="63">
        <f t="shared" si="55"/>
        <v>3.7576422653616337E-05</v>
      </c>
      <c r="L352" s="64">
        <f t="shared" si="56"/>
        <v>22067.95978811338</v>
      </c>
      <c r="M352" s="71">
        <f t="shared" si="57"/>
        <v>1265.775700363448</v>
      </c>
      <c r="N352" s="66">
        <f t="shared" si="53"/>
        <v>23333.73548847683</v>
      </c>
      <c r="O352" s="63"/>
      <c r="P352" s="63"/>
      <c r="Q352" s="63"/>
    </row>
    <row r="353" spans="1:17" s="67" customFormat="1" ht="12.75">
      <c r="A353" s="56" t="s">
        <v>484</v>
      </c>
      <c r="B353" s="57" t="s">
        <v>240</v>
      </c>
      <c r="C353" s="58">
        <v>1537</v>
      </c>
      <c r="D353" s="59">
        <v>1920654.31</v>
      </c>
      <c r="E353" s="60">
        <v>140300</v>
      </c>
      <c r="F353" s="61">
        <f t="shared" si="58"/>
        <v>21040.952775980044</v>
      </c>
      <c r="G353" s="62">
        <f t="shared" si="54"/>
        <v>0.0010061073034183326</v>
      </c>
      <c r="H353" s="63">
        <f t="shared" si="59"/>
        <v>13.68962444761226</v>
      </c>
      <c r="I353" s="63">
        <f t="shared" si="60"/>
        <v>5670.952775980044</v>
      </c>
      <c r="J353" s="63">
        <f t="shared" si="61"/>
        <v>5670.952775980044</v>
      </c>
      <c r="K353" s="63">
        <f t="shared" si="55"/>
        <v>0.0007432697368779003</v>
      </c>
      <c r="L353" s="64">
        <f t="shared" si="56"/>
        <v>119466.67125280917</v>
      </c>
      <c r="M353" s="71">
        <f t="shared" si="57"/>
        <v>25037.31609653472</v>
      </c>
      <c r="N353" s="66">
        <f t="shared" si="53"/>
        <v>144503.9873493439</v>
      </c>
      <c r="O353" s="63"/>
      <c r="P353" s="63"/>
      <c r="Q353" s="63"/>
    </row>
    <row r="354" spans="1:17" s="67" customFormat="1" ht="12.75">
      <c r="A354" s="56" t="s">
        <v>478</v>
      </c>
      <c r="B354" s="57" t="s">
        <v>88</v>
      </c>
      <c r="C354" s="58">
        <v>66761</v>
      </c>
      <c r="D354" s="59">
        <v>180928059.96</v>
      </c>
      <c r="E354" s="60">
        <v>11149300</v>
      </c>
      <c r="F354" s="61">
        <f t="shared" si="58"/>
        <v>1083380.8589767574</v>
      </c>
      <c r="G354" s="62">
        <f t="shared" si="54"/>
        <v>0.05180361394301796</v>
      </c>
      <c r="H354" s="63">
        <f t="shared" si="59"/>
        <v>16.22775061752756</v>
      </c>
      <c r="I354" s="63">
        <f t="shared" si="60"/>
        <v>415770.8589767573</v>
      </c>
      <c r="J354" s="63">
        <f t="shared" si="61"/>
        <v>415770.8589767573</v>
      </c>
      <c r="K354" s="63">
        <f t="shared" si="55"/>
        <v>0.05449347034982971</v>
      </c>
      <c r="L354" s="64">
        <f t="shared" si="56"/>
        <v>6151237.8407462025</v>
      </c>
      <c r="M354" s="71">
        <f t="shared" si="57"/>
        <v>1835632.7113180433</v>
      </c>
      <c r="N354" s="66">
        <f t="shared" si="53"/>
        <v>7986870.552064246</v>
      </c>
      <c r="O354" s="63"/>
      <c r="P354" s="63"/>
      <c r="Q354" s="63"/>
    </row>
    <row r="355" spans="1:17" s="67" customFormat="1" ht="12.75">
      <c r="A355" s="56" t="s">
        <v>478</v>
      </c>
      <c r="B355" s="57" t="s">
        <v>89</v>
      </c>
      <c r="C355" s="58">
        <v>1564</v>
      </c>
      <c r="D355" s="59">
        <v>4529221.64</v>
      </c>
      <c r="E355" s="60">
        <v>284200</v>
      </c>
      <c r="F355" s="61">
        <f t="shared" si="58"/>
        <v>24925.062086418013</v>
      </c>
      <c r="G355" s="62">
        <f t="shared" si="54"/>
        <v>0.0011918322934467258</v>
      </c>
      <c r="H355" s="63">
        <f t="shared" si="59"/>
        <v>15.936740464461646</v>
      </c>
      <c r="I355" s="63">
        <f t="shared" si="60"/>
        <v>9285.062086418015</v>
      </c>
      <c r="J355" s="63">
        <f t="shared" si="61"/>
        <v>9285.062086418015</v>
      </c>
      <c r="K355" s="63">
        <f t="shared" si="55"/>
        <v>0.0012169569958505278</v>
      </c>
      <c r="L355" s="64">
        <f t="shared" si="56"/>
        <v>141519.93162749082</v>
      </c>
      <c r="M355" s="71">
        <f t="shared" si="57"/>
        <v>40993.6466793135</v>
      </c>
      <c r="N355" s="66">
        <f t="shared" si="53"/>
        <v>182513.57830680432</v>
      </c>
      <c r="O355" s="63"/>
      <c r="P355" s="63"/>
      <c r="Q355" s="63"/>
    </row>
    <row r="356" spans="1:17" s="67" customFormat="1" ht="12.75">
      <c r="A356" s="56" t="s">
        <v>477</v>
      </c>
      <c r="B356" s="57" t="s">
        <v>59</v>
      </c>
      <c r="C356" s="58">
        <v>9057</v>
      </c>
      <c r="D356" s="59">
        <v>12989936.17</v>
      </c>
      <c r="E356" s="60">
        <v>581750</v>
      </c>
      <c r="F356" s="61">
        <f t="shared" si="58"/>
        <v>202234.38228051568</v>
      </c>
      <c r="G356" s="62">
        <f t="shared" si="54"/>
        <v>0.00967016518600806</v>
      </c>
      <c r="H356" s="63">
        <f t="shared" si="59"/>
        <v>22.32906948001719</v>
      </c>
      <c r="I356" s="63">
        <f t="shared" si="60"/>
        <v>111664.38228051568</v>
      </c>
      <c r="J356" s="63">
        <f t="shared" si="61"/>
        <v>111664.38228051568</v>
      </c>
      <c r="K356" s="63">
        <f t="shared" si="55"/>
        <v>0.014635416536673383</v>
      </c>
      <c r="L356" s="64">
        <f t="shared" si="56"/>
        <v>1148249.7357012373</v>
      </c>
      <c r="M356" s="71">
        <f t="shared" si="57"/>
        <v>492999.4211419615</v>
      </c>
      <c r="N356" s="66">
        <f t="shared" si="53"/>
        <v>1641249.156843199</v>
      </c>
      <c r="O356" s="63"/>
      <c r="P356" s="63"/>
      <c r="Q356" s="63"/>
    </row>
    <row r="357" spans="1:17" s="67" customFormat="1" ht="12.75">
      <c r="A357" s="56" t="s">
        <v>490</v>
      </c>
      <c r="B357" s="57" t="s">
        <v>421</v>
      </c>
      <c r="C357" s="58">
        <v>782</v>
      </c>
      <c r="D357" s="59">
        <v>999985.98</v>
      </c>
      <c r="E357" s="60">
        <v>59500</v>
      </c>
      <c r="F357" s="61">
        <f t="shared" si="58"/>
        <v>13142.67288</v>
      </c>
      <c r="G357" s="62">
        <f t="shared" si="54"/>
        <v>0.0006284382324217328</v>
      </c>
      <c r="H357" s="63">
        <f t="shared" si="59"/>
        <v>16.806487058823528</v>
      </c>
      <c r="I357" s="63">
        <f t="shared" si="60"/>
        <v>5322.672879999999</v>
      </c>
      <c r="J357" s="63">
        <f t="shared" si="61"/>
        <v>5322.672879999999</v>
      </c>
      <c r="K357" s="63">
        <f t="shared" si="55"/>
        <v>0.0006976220447050072</v>
      </c>
      <c r="L357" s="64">
        <f t="shared" si="56"/>
        <v>74621.68643477878</v>
      </c>
      <c r="M357" s="71">
        <f t="shared" si="57"/>
        <v>23499.65669604471</v>
      </c>
      <c r="N357" s="66">
        <f t="shared" si="53"/>
        <v>98121.34313082349</v>
      </c>
      <c r="O357" s="63"/>
      <c r="P357" s="63"/>
      <c r="Q357" s="63"/>
    </row>
    <row r="358" spans="1:17" s="67" customFormat="1" ht="12.75">
      <c r="A358" s="56" t="s">
        <v>489</v>
      </c>
      <c r="B358" s="57" t="s">
        <v>383</v>
      </c>
      <c r="C358" s="58">
        <v>740</v>
      </c>
      <c r="D358" s="59">
        <v>860030.78</v>
      </c>
      <c r="E358" s="60">
        <v>61550</v>
      </c>
      <c r="F358" s="61">
        <f t="shared" si="58"/>
        <v>10339.931392363933</v>
      </c>
      <c r="G358" s="62">
        <f t="shared" si="54"/>
        <v>0.0004944205997447893</v>
      </c>
      <c r="H358" s="63">
        <f t="shared" si="59"/>
        <v>13.972880259951259</v>
      </c>
      <c r="I358" s="63">
        <f t="shared" si="60"/>
        <v>2939.9313923639315</v>
      </c>
      <c r="J358" s="63">
        <f t="shared" si="61"/>
        <v>2939.9313923639315</v>
      </c>
      <c r="K358" s="63">
        <f t="shared" si="55"/>
        <v>0.00038532537983686216</v>
      </c>
      <c r="L358" s="64">
        <f t="shared" si="56"/>
        <v>58708.2342506045</v>
      </c>
      <c r="M358" s="71">
        <f t="shared" si="57"/>
        <v>12979.827990195241</v>
      </c>
      <c r="N358" s="66">
        <f t="shared" si="53"/>
        <v>71688.06224079974</v>
      </c>
      <c r="O358" s="63"/>
      <c r="P358" s="63"/>
      <c r="Q358" s="63"/>
    </row>
    <row r="359" spans="1:17" s="67" customFormat="1" ht="12.75">
      <c r="A359" s="56" t="s">
        <v>481</v>
      </c>
      <c r="B359" s="57" t="s">
        <v>170</v>
      </c>
      <c r="C359" s="58">
        <v>1705</v>
      </c>
      <c r="D359" s="59">
        <v>1557931.68</v>
      </c>
      <c r="E359" s="60">
        <v>99050</v>
      </c>
      <c r="F359" s="61">
        <f t="shared" si="58"/>
        <v>26817.501407370015</v>
      </c>
      <c r="G359" s="62">
        <f t="shared" si="54"/>
        <v>0.0012823223507344075</v>
      </c>
      <c r="H359" s="63">
        <f t="shared" si="59"/>
        <v>15.728739828369509</v>
      </c>
      <c r="I359" s="63">
        <f t="shared" si="60"/>
        <v>9767.501407370013</v>
      </c>
      <c r="J359" s="63">
        <f t="shared" si="61"/>
        <v>9767.501407370013</v>
      </c>
      <c r="K359" s="63">
        <f t="shared" si="55"/>
        <v>0.0012801884423655405</v>
      </c>
      <c r="L359" s="64">
        <f t="shared" si="56"/>
        <v>152264.85504560499</v>
      </c>
      <c r="M359" s="71">
        <f t="shared" si="57"/>
        <v>43123.621350806905</v>
      </c>
      <c r="N359" s="66">
        <f t="shared" si="53"/>
        <v>195388.4763964119</v>
      </c>
      <c r="O359" s="63"/>
      <c r="P359" s="63"/>
      <c r="Q359" s="63"/>
    </row>
    <row r="360" spans="1:17" s="67" customFormat="1" ht="12.75">
      <c r="A360" s="56" t="s">
        <v>479</v>
      </c>
      <c r="B360" s="57" t="s">
        <v>469</v>
      </c>
      <c r="C360" s="58">
        <v>1130</v>
      </c>
      <c r="D360" s="59">
        <v>7111810.44</v>
      </c>
      <c r="E360" s="60">
        <v>545500</v>
      </c>
      <c r="F360" s="61">
        <f t="shared" si="58"/>
        <v>14732.072955453714</v>
      </c>
      <c r="G360" s="62">
        <f t="shared" si="54"/>
        <v>0.0007044379763968793</v>
      </c>
      <c r="H360" s="63">
        <f t="shared" si="59"/>
        <v>13.037232703941338</v>
      </c>
      <c r="I360" s="63">
        <f t="shared" si="60"/>
        <v>3432.0729554537124</v>
      </c>
      <c r="J360" s="63">
        <f t="shared" si="61"/>
        <v>3432.0729554537124</v>
      </c>
      <c r="K360" s="63">
        <f t="shared" si="55"/>
        <v>0.0004498284615154438</v>
      </c>
      <c r="L360" s="64">
        <f t="shared" si="56"/>
        <v>83646.0085900085</v>
      </c>
      <c r="M360" s="71">
        <f t="shared" si="57"/>
        <v>15152.638162678486</v>
      </c>
      <c r="N360" s="66">
        <f t="shared" si="53"/>
        <v>98798.64675268698</v>
      </c>
      <c r="O360" s="63"/>
      <c r="P360" s="63"/>
      <c r="Q360" s="63"/>
    </row>
    <row r="361" spans="1:17" s="67" customFormat="1" ht="12.75">
      <c r="A361" s="56" t="s">
        <v>479</v>
      </c>
      <c r="B361" s="57" t="s">
        <v>470</v>
      </c>
      <c r="C361" s="58">
        <v>198</v>
      </c>
      <c r="D361" s="59">
        <v>1205455.5</v>
      </c>
      <c r="E361" s="60">
        <v>207950</v>
      </c>
      <c r="F361" s="61">
        <f t="shared" si="58"/>
        <v>1147.7768165424382</v>
      </c>
      <c r="G361" s="62">
        <f t="shared" si="54"/>
        <v>5.488281115938217E-05</v>
      </c>
      <c r="H361" s="63">
        <f t="shared" si="59"/>
        <v>5.796852608800192</v>
      </c>
      <c r="I361" s="63">
        <f t="shared" si="60"/>
        <v>-832.223183457562</v>
      </c>
      <c r="J361" s="63">
        <f t="shared" si="61"/>
        <v>0</v>
      </c>
      <c r="K361" s="63">
        <f t="shared" si="55"/>
        <v>0</v>
      </c>
      <c r="L361" s="64">
        <f t="shared" si="56"/>
        <v>6516.866278508366</v>
      </c>
      <c r="M361" s="71">
        <f t="shared" si="57"/>
        <v>0</v>
      </c>
      <c r="N361" s="66">
        <f t="shared" si="53"/>
        <v>6516.866278508366</v>
      </c>
      <c r="O361" s="63"/>
      <c r="P361" s="63"/>
      <c r="Q361" s="63"/>
    </row>
    <row r="362" spans="1:17" s="67" customFormat="1" ht="12.75">
      <c r="A362" s="56" t="s">
        <v>478</v>
      </c>
      <c r="B362" s="57" t="s">
        <v>90</v>
      </c>
      <c r="C362" s="58">
        <v>4697</v>
      </c>
      <c r="D362" s="59">
        <v>13710803.64</v>
      </c>
      <c r="E362" s="60">
        <v>1206850</v>
      </c>
      <c r="F362" s="61">
        <f t="shared" si="58"/>
        <v>53361.763845614616</v>
      </c>
      <c r="G362" s="62">
        <f t="shared" si="54"/>
        <v>0.0025515793367326036</v>
      </c>
      <c r="H362" s="63">
        <f t="shared" si="59"/>
        <v>11.3608183618511</v>
      </c>
      <c r="I362" s="63">
        <f t="shared" si="60"/>
        <v>6391.763845614618</v>
      </c>
      <c r="J362" s="63">
        <f t="shared" si="61"/>
        <v>6391.763845614618</v>
      </c>
      <c r="K362" s="63">
        <f t="shared" si="55"/>
        <v>0.0008377436419217276</v>
      </c>
      <c r="L362" s="64">
        <f t="shared" si="56"/>
        <v>302978.30933262705</v>
      </c>
      <c r="M362" s="71">
        <f t="shared" si="57"/>
        <v>28219.704543280906</v>
      </c>
      <c r="N362" s="66">
        <f t="shared" si="53"/>
        <v>331198.0138759079</v>
      </c>
      <c r="O362" s="63"/>
      <c r="P362" s="63"/>
      <c r="Q362" s="63"/>
    </row>
    <row r="363" spans="1:17" s="67" customFormat="1" ht="12.75">
      <c r="A363" s="56" t="s">
        <v>481</v>
      </c>
      <c r="B363" s="57" t="s">
        <v>171</v>
      </c>
      <c r="C363" s="58">
        <v>2635</v>
      </c>
      <c r="D363" s="59">
        <v>4707538.05</v>
      </c>
      <c r="E363" s="60">
        <v>301400</v>
      </c>
      <c r="F363" s="61">
        <f t="shared" si="58"/>
        <v>41155.81540063039</v>
      </c>
      <c r="G363" s="62">
        <f t="shared" si="54"/>
        <v>0.001967932103339948</v>
      </c>
      <c r="H363" s="63">
        <f t="shared" si="59"/>
        <v>15.618905275381552</v>
      </c>
      <c r="I363" s="63">
        <f t="shared" si="60"/>
        <v>14805.81540063039</v>
      </c>
      <c r="J363" s="63">
        <f t="shared" si="61"/>
        <v>14805.81540063039</v>
      </c>
      <c r="K363" s="63">
        <f t="shared" si="55"/>
        <v>0.0019405406731124646</v>
      </c>
      <c r="L363" s="64">
        <f t="shared" si="56"/>
        <v>233675.1724580305</v>
      </c>
      <c r="M363" s="71">
        <f t="shared" si="57"/>
        <v>65367.830573842424</v>
      </c>
      <c r="N363" s="66">
        <f t="shared" si="53"/>
        <v>299043.0030318729</v>
      </c>
      <c r="O363" s="63"/>
      <c r="P363" s="63"/>
      <c r="Q363" s="63"/>
    </row>
    <row r="364" spans="1:17" s="67" customFormat="1" ht="12.75">
      <c r="A364" s="56" t="s">
        <v>477</v>
      </c>
      <c r="B364" s="57" t="s">
        <v>60</v>
      </c>
      <c r="C364" s="58">
        <v>151</v>
      </c>
      <c r="D364" s="59">
        <v>179611.93</v>
      </c>
      <c r="E364" s="60">
        <v>17400</v>
      </c>
      <c r="F364" s="61">
        <f t="shared" si="58"/>
        <v>1558.7012316091955</v>
      </c>
      <c r="G364" s="62">
        <f t="shared" si="54"/>
        <v>7.453182893692024E-05</v>
      </c>
      <c r="H364" s="63">
        <f t="shared" si="59"/>
        <v>10.322524712643677</v>
      </c>
      <c r="I364" s="63">
        <f t="shared" si="60"/>
        <v>48.701231609195226</v>
      </c>
      <c r="J364" s="63">
        <f t="shared" si="61"/>
        <v>48.701231609195226</v>
      </c>
      <c r="K364" s="63">
        <f t="shared" si="55"/>
        <v>6.383081121239017E-06</v>
      </c>
      <c r="L364" s="64">
        <f t="shared" si="56"/>
        <v>8850.019749608566</v>
      </c>
      <c r="M364" s="71">
        <f t="shared" si="57"/>
        <v>215.01644930895114</v>
      </c>
      <c r="N364" s="66">
        <f t="shared" si="53"/>
        <v>9065.036198917516</v>
      </c>
      <c r="O364" s="63"/>
      <c r="P364" s="63"/>
      <c r="Q364" s="63"/>
    </row>
    <row r="365" spans="1:17" s="67" customFormat="1" ht="12.75">
      <c r="A365" s="56" t="s">
        <v>487</v>
      </c>
      <c r="B365" s="57" t="s">
        <v>332</v>
      </c>
      <c r="C365" s="58">
        <v>3505</v>
      </c>
      <c r="D365" s="59">
        <v>4993431.1899999995</v>
      </c>
      <c r="E365" s="60">
        <v>307900</v>
      </c>
      <c r="F365" s="61">
        <f t="shared" si="58"/>
        <v>56843.05398164988</v>
      </c>
      <c r="G365" s="62">
        <f t="shared" si="54"/>
        <v>0.002718042874219448</v>
      </c>
      <c r="H365" s="63">
        <f t="shared" si="59"/>
        <v>16.21770441701851</v>
      </c>
      <c r="I365" s="63">
        <f t="shared" si="60"/>
        <v>21793.05398164988</v>
      </c>
      <c r="J365" s="63">
        <f t="shared" si="61"/>
        <v>21793.05398164988</v>
      </c>
      <c r="K365" s="63">
        <f t="shared" si="55"/>
        <v>0.002856330873943392</v>
      </c>
      <c r="L365" s="64">
        <f t="shared" si="56"/>
        <v>322744.43630631396</v>
      </c>
      <c r="M365" s="71">
        <f t="shared" si="57"/>
        <v>96216.56233120651</v>
      </c>
      <c r="N365" s="66">
        <f t="shared" si="53"/>
        <v>418960.9986375205</v>
      </c>
      <c r="O365" s="63"/>
      <c r="P365" s="63"/>
      <c r="Q365" s="63"/>
    </row>
    <row r="366" spans="1:17" s="67" customFormat="1" ht="12.75">
      <c r="A366" s="56" t="s">
        <v>488</v>
      </c>
      <c r="B366" s="57" t="s">
        <v>361</v>
      </c>
      <c r="C366" s="58">
        <v>473</v>
      </c>
      <c r="D366" s="59">
        <v>587414.86</v>
      </c>
      <c r="E366" s="60">
        <v>40650</v>
      </c>
      <c r="F366" s="61">
        <f t="shared" si="58"/>
        <v>6835.11017908979</v>
      </c>
      <c r="G366" s="62">
        <f t="shared" si="54"/>
        <v>0.00032683188561221966</v>
      </c>
      <c r="H366" s="63">
        <f t="shared" si="59"/>
        <v>14.450550061500614</v>
      </c>
      <c r="I366" s="63">
        <f t="shared" si="60"/>
        <v>2105.1101790897906</v>
      </c>
      <c r="J366" s="63">
        <f t="shared" si="61"/>
        <v>2105.1101790897906</v>
      </c>
      <c r="K366" s="63">
        <f t="shared" si="55"/>
        <v>0.00027590860843320204</v>
      </c>
      <c r="L366" s="64">
        <f t="shared" si="56"/>
        <v>38808.50213561756</v>
      </c>
      <c r="M366" s="71">
        <f t="shared" si="57"/>
        <v>9294.083561257532</v>
      </c>
      <c r="N366" s="66">
        <f t="shared" si="53"/>
        <v>48102.58569687509</v>
      </c>
      <c r="O366" s="63"/>
      <c r="P366" s="63"/>
      <c r="Q366" s="63"/>
    </row>
    <row r="367" spans="1:17" s="67" customFormat="1" ht="12.75">
      <c r="A367" s="56" t="s">
        <v>490</v>
      </c>
      <c r="B367" s="57" t="s">
        <v>422</v>
      </c>
      <c r="C367" s="58">
        <v>536</v>
      </c>
      <c r="D367" s="59">
        <v>693054</v>
      </c>
      <c r="E367" s="60">
        <v>50450</v>
      </c>
      <c r="F367" s="61">
        <f t="shared" si="58"/>
        <v>7363.269454905847</v>
      </c>
      <c r="G367" s="62">
        <f t="shared" si="54"/>
        <v>0.00035208667851177367</v>
      </c>
      <c r="H367" s="63">
        <f t="shared" si="59"/>
        <v>13.737443012884043</v>
      </c>
      <c r="I367" s="63">
        <f t="shared" si="60"/>
        <v>2003.269454905847</v>
      </c>
      <c r="J367" s="63">
        <f t="shared" si="61"/>
        <v>2003.269454905847</v>
      </c>
      <c r="K367" s="63">
        <f t="shared" si="55"/>
        <v>0.00026256074057786217</v>
      </c>
      <c r="L367" s="64">
        <f t="shared" si="56"/>
        <v>41807.29364685888</v>
      </c>
      <c r="M367" s="71">
        <f t="shared" si="57"/>
        <v>8844.455693839302</v>
      </c>
      <c r="N367" s="66">
        <f t="shared" si="53"/>
        <v>50651.74934069818</v>
      </c>
      <c r="O367" s="63"/>
      <c r="P367" s="63"/>
      <c r="Q367" s="63"/>
    </row>
    <row r="368" spans="1:17" s="67" customFormat="1" ht="12.75">
      <c r="A368" s="56" t="s">
        <v>482</v>
      </c>
      <c r="B368" s="57" t="s">
        <v>191</v>
      </c>
      <c r="C368" s="58">
        <v>7097</v>
      </c>
      <c r="D368" s="59">
        <v>18737708.6</v>
      </c>
      <c r="E368" s="60">
        <v>834750</v>
      </c>
      <c r="F368" s="61">
        <f t="shared" si="58"/>
        <v>159306.99962168315</v>
      </c>
      <c r="G368" s="62">
        <f t="shared" si="54"/>
        <v>0.007617522719218758</v>
      </c>
      <c r="H368" s="63">
        <f t="shared" si="59"/>
        <v>22.447090266546873</v>
      </c>
      <c r="I368" s="63">
        <f t="shared" si="60"/>
        <v>88336.99962168315</v>
      </c>
      <c r="J368" s="63">
        <f t="shared" si="61"/>
        <v>88336.99962168315</v>
      </c>
      <c r="K368" s="63">
        <f t="shared" si="55"/>
        <v>0.011577987167076113</v>
      </c>
      <c r="L368" s="64">
        <f t="shared" si="56"/>
        <v>904515.9292311826</v>
      </c>
      <c r="M368" s="71">
        <f t="shared" si="57"/>
        <v>390008.7815782107</v>
      </c>
      <c r="N368" s="66">
        <f t="shared" si="53"/>
        <v>1294524.7108093933</v>
      </c>
      <c r="O368" s="63"/>
      <c r="P368" s="63"/>
      <c r="Q368" s="63"/>
    </row>
    <row r="369" spans="1:17" s="67" customFormat="1" ht="12.75">
      <c r="A369" s="56" t="s">
        <v>482</v>
      </c>
      <c r="B369" s="57" t="s">
        <v>192</v>
      </c>
      <c r="C369" s="58">
        <v>3384</v>
      </c>
      <c r="D369" s="59">
        <v>15945456.913549999</v>
      </c>
      <c r="E369" s="60">
        <v>1013200</v>
      </c>
      <c r="F369" s="61">
        <f t="shared" si="58"/>
        <v>53256.44117198302</v>
      </c>
      <c r="G369" s="62">
        <f t="shared" si="54"/>
        <v>0.002546543162169384</v>
      </c>
      <c r="H369" s="63">
        <f t="shared" si="59"/>
        <v>15.73771902245361</v>
      </c>
      <c r="I369" s="63">
        <f t="shared" si="60"/>
        <v>19416.44117198302</v>
      </c>
      <c r="J369" s="63">
        <f t="shared" si="61"/>
        <v>19416.44117198302</v>
      </c>
      <c r="K369" s="63">
        <f t="shared" si="55"/>
        <v>0.002544837471073985</v>
      </c>
      <c r="L369" s="64">
        <f t="shared" si="56"/>
        <v>302380.3065064158</v>
      </c>
      <c r="M369" s="71">
        <f t="shared" si="57"/>
        <v>85723.79180299147</v>
      </c>
      <c r="N369" s="66">
        <f t="shared" si="53"/>
        <v>388104.0983094073</v>
      </c>
      <c r="O369" s="63"/>
      <c r="P369" s="63"/>
      <c r="Q369" s="63"/>
    </row>
    <row r="370" spans="1:17" s="67" customFormat="1" ht="12.75">
      <c r="A370" s="56" t="s">
        <v>481</v>
      </c>
      <c r="B370" s="57" t="s">
        <v>172</v>
      </c>
      <c r="C370" s="58">
        <v>1031</v>
      </c>
      <c r="D370" s="59">
        <v>2979339.79</v>
      </c>
      <c r="E370" s="60">
        <v>353000</v>
      </c>
      <c r="F370" s="61">
        <f t="shared" si="58"/>
        <v>8701.697800254959</v>
      </c>
      <c r="G370" s="62">
        <f t="shared" si="54"/>
        <v>0.0004160858019210098</v>
      </c>
      <c r="H370" s="63">
        <f t="shared" si="59"/>
        <v>8.440056062322947</v>
      </c>
      <c r="I370" s="63">
        <f t="shared" si="60"/>
        <v>-1608.3021997450417</v>
      </c>
      <c r="J370" s="63">
        <f t="shared" si="61"/>
        <v>0</v>
      </c>
      <c r="K370" s="63">
        <f t="shared" si="55"/>
        <v>0</v>
      </c>
      <c r="L370" s="64">
        <f t="shared" si="56"/>
        <v>49406.64434317335</v>
      </c>
      <c r="M370" s="71">
        <f t="shared" si="57"/>
        <v>0</v>
      </c>
      <c r="N370" s="66">
        <f t="shared" si="53"/>
        <v>49406.64434317335</v>
      </c>
      <c r="O370" s="63"/>
      <c r="P370" s="63"/>
      <c r="Q370" s="63"/>
    </row>
    <row r="371" spans="1:17" s="67" customFormat="1" ht="12.75">
      <c r="A371" s="56" t="s">
        <v>490</v>
      </c>
      <c r="B371" s="57" t="s">
        <v>423</v>
      </c>
      <c r="C371" s="58">
        <v>303</v>
      </c>
      <c r="D371" s="59">
        <v>623531.14</v>
      </c>
      <c r="E371" s="60">
        <v>74150</v>
      </c>
      <c r="F371" s="61">
        <f t="shared" si="58"/>
        <v>2547.9424871207016</v>
      </c>
      <c r="G371" s="62">
        <f t="shared" si="54"/>
        <v>0.0001218340049652341</v>
      </c>
      <c r="H371" s="63">
        <f t="shared" si="59"/>
        <v>8.409051112609575</v>
      </c>
      <c r="I371" s="63">
        <f t="shared" si="60"/>
        <v>-482.0575128792988</v>
      </c>
      <c r="J371" s="63">
        <f t="shared" si="61"/>
        <v>0</v>
      </c>
      <c r="K371" s="63">
        <f t="shared" si="55"/>
        <v>0</v>
      </c>
      <c r="L371" s="64">
        <f t="shared" si="56"/>
        <v>14466.75018573325</v>
      </c>
      <c r="M371" s="71">
        <f t="shared" si="57"/>
        <v>0</v>
      </c>
      <c r="N371" s="66">
        <f t="shared" si="53"/>
        <v>14466.75018573325</v>
      </c>
      <c r="O371" s="63"/>
      <c r="P371" s="63"/>
      <c r="Q371" s="63"/>
    </row>
    <row r="372" spans="1:17" s="67" customFormat="1" ht="12.75">
      <c r="A372" s="56" t="s">
        <v>484</v>
      </c>
      <c r="B372" s="57" t="s">
        <v>241</v>
      </c>
      <c r="C372" s="58">
        <v>364</v>
      </c>
      <c r="D372" s="59">
        <v>1638870</v>
      </c>
      <c r="E372" s="60">
        <v>166300</v>
      </c>
      <c r="F372" s="61">
        <f t="shared" si="58"/>
        <v>3587.183884546001</v>
      </c>
      <c r="G372" s="62">
        <f t="shared" si="54"/>
        <v>0.00017152701892218246</v>
      </c>
      <c r="H372" s="63">
        <f t="shared" si="59"/>
        <v>9.854900781719783</v>
      </c>
      <c r="I372" s="63">
        <f t="shared" si="60"/>
        <v>-52.816115453999025</v>
      </c>
      <c r="J372" s="63">
        <f t="shared" si="61"/>
        <v>0</v>
      </c>
      <c r="K372" s="63">
        <f t="shared" si="55"/>
        <v>0</v>
      </c>
      <c r="L372" s="64">
        <f t="shared" si="56"/>
        <v>20367.37225833497</v>
      </c>
      <c r="M372" s="71">
        <f t="shared" si="57"/>
        <v>0</v>
      </c>
      <c r="N372" s="66">
        <f t="shared" si="53"/>
        <v>20367.37225833497</v>
      </c>
      <c r="O372" s="63"/>
      <c r="P372" s="63"/>
      <c r="Q372" s="63"/>
    </row>
    <row r="373" spans="1:17" s="67" customFormat="1" ht="12.75">
      <c r="A373" s="56" t="s">
        <v>484</v>
      </c>
      <c r="B373" s="57" t="s">
        <v>242</v>
      </c>
      <c r="C373" s="58">
        <v>5618</v>
      </c>
      <c r="D373" s="59">
        <v>13444070.42</v>
      </c>
      <c r="E373" s="60">
        <v>537250</v>
      </c>
      <c r="F373" s="61">
        <f t="shared" si="58"/>
        <v>140584.06257712425</v>
      </c>
      <c r="G373" s="62">
        <f t="shared" si="54"/>
        <v>0.006722255099803887</v>
      </c>
      <c r="H373" s="63">
        <f t="shared" si="59"/>
        <v>25.02386304327594</v>
      </c>
      <c r="I373" s="63">
        <f t="shared" si="60"/>
        <v>84404.06257712423</v>
      </c>
      <c r="J373" s="63">
        <f t="shared" si="61"/>
        <v>84404.06257712423</v>
      </c>
      <c r="K373" s="63">
        <f t="shared" si="55"/>
        <v>0.011062512396302439</v>
      </c>
      <c r="L373" s="64">
        <f t="shared" si="56"/>
        <v>798210.5262105163</v>
      </c>
      <c r="M373" s="71">
        <f t="shared" si="57"/>
        <v>372644.82319903426</v>
      </c>
      <c r="N373" s="66">
        <f t="shared" si="53"/>
        <v>1170855.3494095507</v>
      </c>
      <c r="O373" s="63"/>
      <c r="P373" s="63"/>
      <c r="Q373" s="63"/>
    </row>
    <row r="374" spans="1:17" s="67" customFormat="1" ht="12.75">
      <c r="A374" s="56" t="s">
        <v>476</v>
      </c>
      <c r="B374" s="57" t="s">
        <v>11</v>
      </c>
      <c r="C374" s="58">
        <v>5040</v>
      </c>
      <c r="D374" s="59">
        <v>5306886.13</v>
      </c>
      <c r="E374" s="60">
        <v>337750</v>
      </c>
      <c r="F374" s="61">
        <f t="shared" si="58"/>
        <v>79190.83966010362</v>
      </c>
      <c r="G374" s="62">
        <f t="shared" si="54"/>
        <v>0.0037866385136710776</v>
      </c>
      <c r="H374" s="63">
        <f t="shared" si="59"/>
        <v>15.712468186528497</v>
      </c>
      <c r="I374" s="63">
        <f t="shared" si="60"/>
        <v>28790.839660103626</v>
      </c>
      <c r="J374" s="63">
        <f t="shared" si="61"/>
        <v>28790.839660103626</v>
      </c>
      <c r="K374" s="63">
        <f t="shared" si="55"/>
        <v>0.0037735034418375736</v>
      </c>
      <c r="L374" s="64">
        <f t="shared" si="56"/>
        <v>449631.0651249425</v>
      </c>
      <c r="M374" s="71">
        <f t="shared" si="57"/>
        <v>127111.85963457215</v>
      </c>
      <c r="N374" s="66">
        <f t="shared" si="53"/>
        <v>576742.9247595146</v>
      </c>
      <c r="O374" s="63"/>
      <c r="P374" s="63"/>
      <c r="Q374" s="63"/>
    </row>
    <row r="375" spans="1:17" s="67" customFormat="1" ht="12.75">
      <c r="A375" s="56" t="s">
        <v>491</v>
      </c>
      <c r="B375" s="57" t="s">
        <v>454</v>
      </c>
      <c r="C375" s="58">
        <v>19214</v>
      </c>
      <c r="D375" s="59">
        <v>44109570.18</v>
      </c>
      <c r="E375" s="60">
        <v>2740150</v>
      </c>
      <c r="F375" s="61">
        <f t="shared" si="58"/>
        <v>309297.4039517983</v>
      </c>
      <c r="G375" s="62">
        <f t="shared" si="54"/>
        <v>0.014789557315079336</v>
      </c>
      <c r="H375" s="63">
        <f t="shared" si="59"/>
        <v>16.09750202726128</v>
      </c>
      <c r="I375" s="63">
        <f t="shared" si="60"/>
        <v>117157.40395179826</v>
      </c>
      <c r="J375" s="63">
        <f t="shared" si="61"/>
        <v>117157.40395179826</v>
      </c>
      <c r="K375" s="63">
        <f t="shared" si="55"/>
        <v>0.015355365535291737</v>
      </c>
      <c r="L375" s="64">
        <f t="shared" si="56"/>
        <v>1756133.938926904</v>
      </c>
      <c r="M375" s="71">
        <f t="shared" si="57"/>
        <v>517251.1695415502</v>
      </c>
      <c r="N375" s="66">
        <f t="shared" si="53"/>
        <v>2273385.1084684543</v>
      </c>
      <c r="O375" s="63"/>
      <c r="P375" s="63"/>
      <c r="Q375" s="63"/>
    </row>
    <row r="376" spans="1:17" s="67" customFormat="1" ht="12.75">
      <c r="A376" s="56" t="s">
        <v>477</v>
      </c>
      <c r="B376" s="57" t="s">
        <v>497</v>
      </c>
      <c r="C376" s="58">
        <v>707</v>
      </c>
      <c r="D376" s="59">
        <v>893366.22</v>
      </c>
      <c r="E376" s="60">
        <v>75650</v>
      </c>
      <c r="F376" s="61">
        <f t="shared" si="58"/>
        <v>8349.106642961004</v>
      </c>
      <c r="G376" s="62">
        <f t="shared" si="54"/>
        <v>0.0003992260835303512</v>
      </c>
      <c r="H376" s="63">
        <f t="shared" si="59"/>
        <v>11.809203172504956</v>
      </c>
      <c r="I376" s="63">
        <f t="shared" si="60"/>
        <v>1279.1066429610041</v>
      </c>
      <c r="J376" s="63">
        <f t="shared" si="61"/>
        <v>1279.1066429610041</v>
      </c>
      <c r="K376" s="63">
        <f t="shared" si="55"/>
        <v>0.0001676475356979318</v>
      </c>
      <c r="L376" s="64">
        <f t="shared" si="56"/>
        <v>47404.69641222361</v>
      </c>
      <c r="M376" s="71">
        <f t="shared" si="57"/>
        <v>5647.269269573041</v>
      </c>
      <c r="N376" s="66">
        <f t="shared" si="53"/>
        <v>53051.96568179665</v>
      </c>
      <c r="O376" s="63"/>
      <c r="P376" s="63"/>
      <c r="Q376" s="63"/>
    </row>
    <row r="377" spans="1:17" s="67" customFormat="1" ht="12.75">
      <c r="A377" s="56" t="s">
        <v>488</v>
      </c>
      <c r="B377" s="57" t="s">
        <v>498</v>
      </c>
      <c r="C377" s="58">
        <v>1991</v>
      </c>
      <c r="D377" s="59">
        <v>2692587.63</v>
      </c>
      <c r="E377" s="60">
        <v>179250</v>
      </c>
      <c r="F377" s="61">
        <f t="shared" si="58"/>
        <v>29907.62606041841</v>
      </c>
      <c r="G377" s="62">
        <f t="shared" si="54"/>
        <v>0.0014300816758470137</v>
      </c>
      <c r="H377" s="63">
        <f t="shared" si="59"/>
        <v>15.021409372384937</v>
      </c>
      <c r="I377" s="63">
        <f t="shared" si="60"/>
        <v>9997.62606041841</v>
      </c>
      <c r="J377" s="63">
        <f t="shared" si="61"/>
        <v>9997.62606041841</v>
      </c>
      <c r="K377" s="63">
        <f t="shared" si="55"/>
        <v>0.0013103499861267368</v>
      </c>
      <c r="L377" s="64">
        <f t="shared" si="56"/>
        <v>169810.01614103635</v>
      </c>
      <c r="M377" s="71">
        <f t="shared" si="57"/>
        <v>44139.624112173995</v>
      </c>
      <c r="N377" s="66">
        <f t="shared" si="53"/>
        <v>213949.64025321035</v>
      </c>
      <c r="O377" s="63"/>
      <c r="P377" s="63"/>
      <c r="Q377" s="63"/>
    </row>
    <row r="378" spans="1:17" s="67" customFormat="1" ht="12.75">
      <c r="A378" s="56" t="s">
        <v>477</v>
      </c>
      <c r="B378" s="57" t="s">
        <v>499</v>
      </c>
      <c r="C378" s="58">
        <v>456</v>
      </c>
      <c r="D378" s="59">
        <v>337215.76</v>
      </c>
      <c r="E378" s="60">
        <v>27900</v>
      </c>
      <c r="F378" s="61">
        <f t="shared" si="58"/>
        <v>5511.483389247312</v>
      </c>
      <c r="G378" s="62">
        <f t="shared" si="54"/>
        <v>0.00026354052260032525</v>
      </c>
      <c r="H378" s="63">
        <f t="shared" si="59"/>
        <v>12.086586379928315</v>
      </c>
      <c r="I378" s="63">
        <f t="shared" si="60"/>
        <v>951.4833892473117</v>
      </c>
      <c r="J378" s="63">
        <f t="shared" si="61"/>
        <v>951.4833892473117</v>
      </c>
      <c r="K378" s="63">
        <f t="shared" si="55"/>
        <v>0.0001247072293327859</v>
      </c>
      <c r="L378" s="64">
        <f t="shared" si="56"/>
        <v>31293.191957076593</v>
      </c>
      <c r="M378" s="71">
        <f t="shared" si="57"/>
        <v>4200.809161749747</v>
      </c>
      <c r="N378" s="66">
        <f t="shared" si="53"/>
        <v>35494.00111882634</v>
      </c>
      <c r="O378" s="63"/>
      <c r="P378" s="63"/>
      <c r="Q378" s="63"/>
    </row>
    <row r="379" spans="1:17" s="67" customFormat="1" ht="12.75">
      <c r="A379" s="56" t="s">
        <v>482</v>
      </c>
      <c r="B379" s="57" t="s">
        <v>500</v>
      </c>
      <c r="C379" s="58">
        <v>2626</v>
      </c>
      <c r="D379" s="59">
        <v>8408728.32</v>
      </c>
      <c r="E379" s="60">
        <v>866700</v>
      </c>
      <c r="F379" s="61">
        <f t="shared" si="58"/>
        <v>25477.466907026654</v>
      </c>
      <c r="G379" s="62">
        <f t="shared" si="54"/>
        <v>0.0012182464264175632</v>
      </c>
      <c r="H379" s="63">
        <f t="shared" si="59"/>
        <v>9.702005676704742</v>
      </c>
      <c r="I379" s="63">
        <f t="shared" si="60"/>
        <v>-782.5330929733481</v>
      </c>
      <c r="J379" s="63">
        <f t="shared" si="61"/>
        <v>0</v>
      </c>
      <c r="K379" s="63">
        <f t="shared" si="55"/>
        <v>0</v>
      </c>
      <c r="L379" s="64">
        <f t="shared" si="56"/>
        <v>144656.384895779</v>
      </c>
      <c r="M379" s="71">
        <f t="shared" si="57"/>
        <v>0</v>
      </c>
      <c r="N379" s="66">
        <f t="shared" si="53"/>
        <v>144656.384895779</v>
      </c>
      <c r="O379" s="63"/>
      <c r="P379" s="63"/>
      <c r="Q379" s="63"/>
    </row>
    <row r="380" spans="1:17" s="67" customFormat="1" ht="12.75">
      <c r="A380" s="56" t="s">
        <v>477</v>
      </c>
      <c r="B380" s="57" t="s">
        <v>501</v>
      </c>
      <c r="C380" s="58">
        <v>259</v>
      </c>
      <c r="D380" s="59">
        <v>203880.65</v>
      </c>
      <c r="E380" s="60">
        <v>21900</v>
      </c>
      <c r="F380" s="61">
        <f t="shared" si="58"/>
        <v>2411.1912488584476</v>
      </c>
      <c r="G380" s="62">
        <f t="shared" si="54"/>
        <v>0.00011529502258016738</v>
      </c>
      <c r="H380" s="63">
        <f t="shared" si="59"/>
        <v>9.309618721461186</v>
      </c>
      <c r="I380" s="63">
        <f t="shared" si="60"/>
        <v>-178.80875114155276</v>
      </c>
      <c r="J380" s="63">
        <f t="shared" si="61"/>
        <v>0</v>
      </c>
      <c r="K380" s="63">
        <f t="shared" si="55"/>
        <v>0</v>
      </c>
      <c r="L380" s="64">
        <f t="shared" si="56"/>
        <v>13690.301733097516</v>
      </c>
      <c r="M380" s="71">
        <f t="shared" si="57"/>
        <v>0</v>
      </c>
      <c r="N380" s="66">
        <f t="shared" si="53"/>
        <v>13690.301733097516</v>
      </c>
      <c r="O380" s="63"/>
      <c r="P380" s="63"/>
      <c r="Q380" s="63"/>
    </row>
    <row r="381" spans="1:17" s="67" customFormat="1" ht="12.75">
      <c r="A381" s="56" t="s">
        <v>479</v>
      </c>
      <c r="B381" s="57" t="s">
        <v>111</v>
      </c>
      <c r="C381" s="58">
        <v>133</v>
      </c>
      <c r="D381" s="59">
        <v>569031.96</v>
      </c>
      <c r="E381" s="60">
        <v>126200</v>
      </c>
      <c r="F381" s="61">
        <f t="shared" si="58"/>
        <v>599.6929530903327</v>
      </c>
      <c r="G381" s="62">
        <f t="shared" si="54"/>
        <v>2.8675291767275412E-05</v>
      </c>
      <c r="H381" s="63">
        <f t="shared" si="59"/>
        <v>4.508969572107765</v>
      </c>
      <c r="I381" s="63">
        <f t="shared" si="60"/>
        <v>-730.3070469096672</v>
      </c>
      <c r="J381" s="63">
        <f t="shared" si="61"/>
        <v>0</v>
      </c>
      <c r="K381" s="63">
        <f t="shared" si="55"/>
        <v>0</v>
      </c>
      <c r="L381" s="64">
        <f t="shared" si="56"/>
        <v>3404.94661255339</v>
      </c>
      <c r="M381" s="71">
        <f t="shared" si="57"/>
        <v>0</v>
      </c>
      <c r="N381" s="66">
        <f t="shared" si="53"/>
        <v>3404.94661255339</v>
      </c>
      <c r="O381" s="63"/>
      <c r="P381" s="63"/>
      <c r="Q381" s="63"/>
    </row>
    <row r="382" spans="1:17" s="67" customFormat="1" ht="12.75">
      <c r="A382" s="56" t="s">
        <v>491</v>
      </c>
      <c r="B382" s="57" t="s">
        <v>455</v>
      </c>
      <c r="C382" s="58">
        <v>20625</v>
      </c>
      <c r="D382" s="59">
        <v>30799364.759999998</v>
      </c>
      <c r="E382" s="60">
        <v>1689850</v>
      </c>
      <c r="F382" s="61">
        <f t="shared" si="58"/>
        <v>375913.1864810486</v>
      </c>
      <c r="G382" s="62">
        <f t="shared" si="54"/>
        <v>0.01797489906453271</v>
      </c>
      <c r="H382" s="63">
        <f t="shared" si="59"/>
        <v>18.226093889990235</v>
      </c>
      <c r="I382" s="63">
        <f t="shared" si="60"/>
        <v>169663.1864810486</v>
      </c>
      <c r="J382" s="63">
        <f t="shared" si="61"/>
        <v>169663.1864810486</v>
      </c>
      <c r="K382" s="63">
        <f t="shared" si="55"/>
        <v>0.022237094357013366</v>
      </c>
      <c r="L382" s="64">
        <f t="shared" si="56"/>
        <v>2134366.135748129</v>
      </c>
      <c r="M382" s="71">
        <f t="shared" si="57"/>
        <v>749064.7511409073</v>
      </c>
      <c r="N382" s="66">
        <f t="shared" si="53"/>
        <v>2883430.8868890363</v>
      </c>
      <c r="O382" s="63"/>
      <c r="P382" s="63"/>
      <c r="Q382" s="63"/>
    </row>
    <row r="383" spans="1:17" s="67" customFormat="1" ht="12.75">
      <c r="A383" s="56" t="s">
        <v>486</v>
      </c>
      <c r="B383" s="57" t="s">
        <v>321</v>
      </c>
      <c r="C383" s="58">
        <v>1279</v>
      </c>
      <c r="D383" s="59">
        <v>1390033.89</v>
      </c>
      <c r="E383" s="60">
        <v>87900</v>
      </c>
      <c r="F383" s="61">
        <f t="shared" si="58"/>
        <v>20225.86285904437</v>
      </c>
      <c r="G383" s="62">
        <f t="shared" si="54"/>
        <v>0.0009671324562665536</v>
      </c>
      <c r="H383" s="63">
        <f t="shared" si="59"/>
        <v>15.81380989761092</v>
      </c>
      <c r="I383" s="63">
        <f t="shared" si="60"/>
        <v>7435.862859044367</v>
      </c>
      <c r="J383" s="63">
        <f t="shared" si="61"/>
        <v>7435.862859044367</v>
      </c>
      <c r="K383" s="63">
        <f t="shared" si="55"/>
        <v>0.0009745896411113946</v>
      </c>
      <c r="L383" s="64">
        <f t="shared" si="56"/>
        <v>114838.7401802583</v>
      </c>
      <c r="M383" s="71">
        <f t="shared" si="57"/>
        <v>32829.41265900454</v>
      </c>
      <c r="N383" s="66">
        <f t="shared" si="53"/>
        <v>147668.15283926285</v>
      </c>
      <c r="O383" s="63"/>
      <c r="P383" s="63"/>
      <c r="Q383" s="63"/>
    </row>
    <row r="384" spans="1:17" s="67" customFormat="1" ht="12.75">
      <c r="A384" s="56" t="s">
        <v>478</v>
      </c>
      <c r="B384" s="57" t="s">
        <v>91</v>
      </c>
      <c r="C384" s="58">
        <v>20571</v>
      </c>
      <c r="D384" s="59">
        <v>67965745.23</v>
      </c>
      <c r="E384" s="60">
        <v>4807600</v>
      </c>
      <c r="F384" s="61">
        <f t="shared" si="58"/>
        <v>290815.2394388739</v>
      </c>
      <c r="G384" s="62">
        <f t="shared" si="54"/>
        <v>0.013905802625003698</v>
      </c>
      <c r="H384" s="63">
        <f t="shared" si="59"/>
        <v>14.13714644105167</v>
      </c>
      <c r="I384" s="63">
        <f t="shared" si="60"/>
        <v>85105.23943887389</v>
      </c>
      <c r="J384" s="63">
        <f t="shared" si="61"/>
        <v>85105.23943887389</v>
      </c>
      <c r="K384" s="63">
        <f t="shared" si="55"/>
        <v>0.011154412922038604</v>
      </c>
      <c r="L384" s="64">
        <f t="shared" si="56"/>
        <v>1651195.5981866268</v>
      </c>
      <c r="M384" s="71">
        <f t="shared" si="57"/>
        <v>375740.5264116515</v>
      </c>
      <c r="N384" s="66">
        <f t="shared" si="53"/>
        <v>2026936.1245982782</v>
      </c>
      <c r="O384" s="63"/>
      <c r="P384" s="63"/>
      <c r="Q384" s="63"/>
    </row>
    <row r="385" spans="1:17" s="67" customFormat="1" ht="12.75">
      <c r="A385" s="56" t="s">
        <v>489</v>
      </c>
      <c r="B385" s="57" t="s">
        <v>384</v>
      </c>
      <c r="C385" s="58">
        <v>1448</v>
      </c>
      <c r="D385" s="59">
        <v>3041162.31</v>
      </c>
      <c r="E385" s="60">
        <v>187300</v>
      </c>
      <c r="F385" s="61">
        <f t="shared" si="58"/>
        <v>23510.961157928457</v>
      </c>
      <c r="G385" s="62">
        <f t="shared" si="54"/>
        <v>0.0011242147626689296</v>
      </c>
      <c r="H385" s="63">
        <f t="shared" si="59"/>
        <v>16.23685162840363</v>
      </c>
      <c r="I385" s="63">
        <f t="shared" si="60"/>
        <v>9030.961157928457</v>
      </c>
      <c r="J385" s="63">
        <f t="shared" si="61"/>
        <v>9030.961157928457</v>
      </c>
      <c r="K385" s="63">
        <f t="shared" si="55"/>
        <v>0.0011836529748650553</v>
      </c>
      <c r="L385" s="64">
        <f t="shared" si="56"/>
        <v>133490.9258813722</v>
      </c>
      <c r="M385" s="71">
        <f t="shared" si="57"/>
        <v>39871.788409930086</v>
      </c>
      <c r="N385" s="66">
        <f t="shared" si="53"/>
        <v>173362.7142913023</v>
      </c>
      <c r="O385" s="63"/>
      <c r="P385" s="63"/>
      <c r="Q385" s="63"/>
    </row>
    <row r="386" spans="1:17" s="67" customFormat="1" ht="12.75">
      <c r="A386" s="56" t="s">
        <v>489</v>
      </c>
      <c r="B386" s="57" t="s">
        <v>385</v>
      </c>
      <c r="C386" s="58">
        <v>2599</v>
      </c>
      <c r="D386" s="59">
        <v>5096455.85</v>
      </c>
      <c r="E386" s="60">
        <v>315450</v>
      </c>
      <c r="F386" s="61">
        <f t="shared" si="58"/>
        <v>41989.82011142812</v>
      </c>
      <c r="G386" s="62">
        <f t="shared" si="54"/>
        <v>0.0020078113920562264</v>
      </c>
      <c r="H386" s="63">
        <f t="shared" si="59"/>
        <v>16.156144713900776</v>
      </c>
      <c r="I386" s="63">
        <f t="shared" si="60"/>
        <v>15999.820111428116</v>
      </c>
      <c r="J386" s="63">
        <f t="shared" si="61"/>
        <v>15999.820111428116</v>
      </c>
      <c r="K386" s="63">
        <f t="shared" si="55"/>
        <v>0.0020970342293601145</v>
      </c>
      <c r="L386" s="64">
        <f aca="true" t="shared" si="62" ref="L386:L449">$B$502*G386</f>
        <v>238410.49826142797</v>
      </c>
      <c r="M386" s="71">
        <f aca="true" t="shared" si="63" ref="M386:M449">$G$502*K386</f>
        <v>70639.37391866032</v>
      </c>
      <c r="N386" s="66">
        <f aca="true" t="shared" si="64" ref="N386:N449">L386+M386</f>
        <v>309049.8721800883</v>
      </c>
      <c r="O386" s="63"/>
      <c r="P386" s="63"/>
      <c r="Q386" s="63"/>
    </row>
    <row r="387" spans="1:17" s="67" customFormat="1" ht="12.75">
      <c r="A387" s="56" t="s">
        <v>478</v>
      </c>
      <c r="B387" s="57" t="s">
        <v>92</v>
      </c>
      <c r="C387" s="58">
        <v>1839</v>
      </c>
      <c r="D387" s="59">
        <v>5074989.74</v>
      </c>
      <c r="E387" s="60">
        <v>463600</v>
      </c>
      <c r="F387" s="61">
        <f t="shared" si="58"/>
        <v>20131.376470793788</v>
      </c>
      <c r="G387" s="62">
        <f t="shared" si="54"/>
        <v>0.0009626144362745572</v>
      </c>
      <c r="H387" s="63">
        <f t="shared" si="59"/>
        <v>10.946914883520277</v>
      </c>
      <c r="I387" s="63">
        <f t="shared" si="60"/>
        <v>1741.3764707937894</v>
      </c>
      <c r="J387" s="63">
        <f t="shared" si="61"/>
        <v>1741.3764707937894</v>
      </c>
      <c r="K387" s="63">
        <f t="shared" si="55"/>
        <v>0.0002282354451503232</v>
      </c>
      <c r="L387" s="64">
        <f t="shared" si="62"/>
        <v>114302.26379522104</v>
      </c>
      <c r="M387" s="71">
        <f t="shared" si="63"/>
        <v>7688.195417003343</v>
      </c>
      <c r="N387" s="66">
        <f t="shared" si="64"/>
        <v>121990.45921222438</v>
      </c>
      <c r="O387" s="63"/>
      <c r="P387" s="63"/>
      <c r="Q387" s="63"/>
    </row>
    <row r="388" spans="1:17" s="67" customFormat="1" ht="12.75">
      <c r="A388" s="56" t="s">
        <v>486</v>
      </c>
      <c r="B388" s="57" t="s">
        <v>322</v>
      </c>
      <c r="C388" s="58">
        <v>608</v>
      </c>
      <c r="D388" s="59">
        <v>1098604.42</v>
      </c>
      <c r="E388" s="60">
        <v>82400</v>
      </c>
      <c r="F388" s="61">
        <f aca="true" t="shared" si="65" ref="F388:F451">(C388*D388)/E388</f>
        <v>8106.207370873785</v>
      </c>
      <c r="G388" s="62">
        <f aca="true" t="shared" si="66" ref="G388:G451">F388/$F$495</f>
        <v>0.0003876114606449783</v>
      </c>
      <c r="H388" s="63">
        <f aca="true" t="shared" si="67" ref="H388:H451">D388/E388</f>
        <v>13.332577912621359</v>
      </c>
      <c r="I388" s="63">
        <f aca="true" t="shared" si="68" ref="I388:I451">(H388-10)*C388</f>
        <v>2026.207370873786</v>
      </c>
      <c r="J388" s="63">
        <f aca="true" t="shared" si="69" ref="J388:J451">IF(I388&gt;0,I388,0)</f>
        <v>2026.207370873786</v>
      </c>
      <c r="K388" s="63">
        <f aca="true" t="shared" si="70" ref="K388:K451">J388/$J$495</f>
        <v>0.00026556712406217376</v>
      </c>
      <c r="L388" s="64">
        <f t="shared" si="62"/>
        <v>46025.55888955794</v>
      </c>
      <c r="M388" s="71">
        <f t="shared" si="63"/>
        <v>8945.726833870225</v>
      </c>
      <c r="N388" s="66">
        <f t="shared" si="64"/>
        <v>54971.28572342817</v>
      </c>
      <c r="O388" s="63"/>
      <c r="P388" s="63"/>
      <c r="Q388" s="63"/>
    </row>
    <row r="389" spans="1:17" s="67" customFormat="1" ht="12.75">
      <c r="A389" s="56" t="s">
        <v>485</v>
      </c>
      <c r="B389" s="57" t="s">
        <v>299</v>
      </c>
      <c r="C389" s="58">
        <v>36</v>
      </c>
      <c r="D389" s="59">
        <v>126417.67</v>
      </c>
      <c r="E389" s="60">
        <v>11300</v>
      </c>
      <c r="F389" s="61">
        <f t="shared" si="65"/>
        <v>402.7465592920354</v>
      </c>
      <c r="G389" s="62">
        <f t="shared" si="66"/>
        <v>1.9257980332188056E-05</v>
      </c>
      <c r="H389" s="63">
        <f t="shared" si="67"/>
        <v>11.18740442477876</v>
      </c>
      <c r="I389" s="63">
        <f t="shared" si="68"/>
        <v>42.74655929203538</v>
      </c>
      <c r="J389" s="63">
        <f t="shared" si="69"/>
        <v>42.74655929203538</v>
      </c>
      <c r="K389" s="63">
        <f t="shared" si="70"/>
        <v>5.6026253669403695E-06</v>
      </c>
      <c r="L389" s="64">
        <f t="shared" si="62"/>
        <v>2286.7211057128816</v>
      </c>
      <c r="M389" s="71">
        <f t="shared" si="63"/>
        <v>188.7265084567721</v>
      </c>
      <c r="N389" s="66">
        <f t="shared" si="64"/>
        <v>2475.4476141696537</v>
      </c>
      <c r="O389" s="63"/>
      <c r="P389" s="63"/>
      <c r="Q389" s="63"/>
    </row>
    <row r="390" spans="1:17" s="67" customFormat="1" ht="12.75">
      <c r="A390" s="56" t="s">
        <v>480</v>
      </c>
      <c r="B390" s="57" t="s">
        <v>141</v>
      </c>
      <c r="C390" s="58">
        <v>1201</v>
      </c>
      <c r="D390" s="59">
        <v>2742535.88</v>
      </c>
      <c r="E390" s="60">
        <v>220450</v>
      </c>
      <c r="F390" s="61">
        <f t="shared" si="65"/>
        <v>14941.191162984802</v>
      </c>
      <c r="G390" s="62">
        <f t="shared" si="66"/>
        <v>0.0007144373028587001</v>
      </c>
      <c r="H390" s="63">
        <f t="shared" si="67"/>
        <v>12.44062544794738</v>
      </c>
      <c r="I390" s="63">
        <f t="shared" si="68"/>
        <v>2931.1911629848028</v>
      </c>
      <c r="J390" s="63">
        <f t="shared" si="69"/>
        <v>2931.1911629848028</v>
      </c>
      <c r="K390" s="63">
        <f t="shared" si="70"/>
        <v>0.00038417983194614556</v>
      </c>
      <c r="L390" s="64">
        <f t="shared" si="62"/>
        <v>84833.34342308759</v>
      </c>
      <c r="M390" s="71">
        <f t="shared" si="63"/>
        <v>12941.239785643733</v>
      </c>
      <c r="N390" s="66">
        <f t="shared" si="64"/>
        <v>97774.58320873132</v>
      </c>
      <c r="O390" s="63"/>
      <c r="P390" s="63"/>
      <c r="Q390" s="63"/>
    </row>
    <row r="391" spans="1:17" s="67" customFormat="1" ht="12.75">
      <c r="A391" s="56" t="s">
        <v>491</v>
      </c>
      <c r="B391" s="57" t="s">
        <v>456</v>
      </c>
      <c r="C391" s="58">
        <v>2740</v>
      </c>
      <c r="D391" s="59">
        <v>5852115.26</v>
      </c>
      <c r="E391" s="60">
        <v>617400</v>
      </c>
      <c r="F391" s="61">
        <f t="shared" si="65"/>
        <v>25971.486576611598</v>
      </c>
      <c r="G391" s="62">
        <f t="shared" si="66"/>
        <v>0.0012418687786415145</v>
      </c>
      <c r="H391" s="63">
        <f t="shared" si="67"/>
        <v>9.478644735989633</v>
      </c>
      <c r="I391" s="63">
        <f t="shared" si="68"/>
        <v>-1428.513423388406</v>
      </c>
      <c r="J391" s="63">
        <f t="shared" si="69"/>
        <v>0</v>
      </c>
      <c r="K391" s="63">
        <f t="shared" si="70"/>
        <v>0</v>
      </c>
      <c r="L391" s="64">
        <f t="shared" si="62"/>
        <v>147461.3379835546</v>
      </c>
      <c r="M391" s="71">
        <f t="shared" si="63"/>
        <v>0</v>
      </c>
      <c r="N391" s="66">
        <f t="shared" si="64"/>
        <v>147461.3379835546</v>
      </c>
      <c r="O391" s="63"/>
      <c r="P391" s="63"/>
      <c r="Q391" s="63"/>
    </row>
    <row r="392" spans="1:17" s="67" customFormat="1" ht="12.75">
      <c r="A392" s="56" t="s">
        <v>477</v>
      </c>
      <c r="B392" s="57" t="s">
        <v>61</v>
      </c>
      <c r="C392" s="58">
        <v>829</v>
      </c>
      <c r="D392" s="59">
        <v>1011918.08</v>
      </c>
      <c r="E392" s="60">
        <v>46500</v>
      </c>
      <c r="F392" s="61">
        <f t="shared" si="65"/>
        <v>18040.432006881718</v>
      </c>
      <c r="G392" s="62">
        <f t="shared" si="66"/>
        <v>0.0008626325334309927</v>
      </c>
      <c r="H392" s="63">
        <f t="shared" si="67"/>
        <v>21.761679139784945</v>
      </c>
      <c r="I392" s="63">
        <f t="shared" si="68"/>
        <v>9750.43200688172</v>
      </c>
      <c r="J392" s="63">
        <f t="shared" si="69"/>
        <v>9750.43200688172</v>
      </c>
      <c r="K392" s="63">
        <f t="shared" si="70"/>
        <v>0.0012779512223937335</v>
      </c>
      <c r="L392" s="64">
        <f t="shared" si="62"/>
        <v>102430.26457837809</v>
      </c>
      <c r="M392" s="71">
        <f t="shared" si="63"/>
        <v>43048.2597682852</v>
      </c>
      <c r="N392" s="66">
        <f t="shared" si="64"/>
        <v>145478.5243466633</v>
      </c>
      <c r="O392" s="63"/>
      <c r="P392" s="63"/>
      <c r="Q392" s="63"/>
    </row>
    <row r="393" spans="1:17" s="67" customFormat="1" ht="12.75">
      <c r="A393" s="56" t="s">
        <v>486</v>
      </c>
      <c r="B393" s="57" t="s">
        <v>323</v>
      </c>
      <c r="C393" s="58">
        <v>232</v>
      </c>
      <c r="D393" s="59">
        <v>510187.54</v>
      </c>
      <c r="E393" s="60">
        <v>33950</v>
      </c>
      <c r="F393" s="61">
        <f t="shared" si="65"/>
        <v>3486.406753460972</v>
      </c>
      <c r="G393" s="62">
        <f t="shared" si="66"/>
        <v>0.00016670819685258767</v>
      </c>
      <c r="H393" s="63">
        <f t="shared" si="67"/>
        <v>15.02761531664212</v>
      </c>
      <c r="I393" s="63">
        <f t="shared" si="68"/>
        <v>1166.4067534609717</v>
      </c>
      <c r="J393" s="63">
        <f t="shared" si="69"/>
        <v>1166.4067534609717</v>
      </c>
      <c r="K393" s="63">
        <f t="shared" si="70"/>
        <v>0.0001528763992550999</v>
      </c>
      <c r="L393" s="64">
        <f t="shared" si="62"/>
        <v>19795.1781891158</v>
      </c>
      <c r="M393" s="71">
        <f t="shared" si="63"/>
        <v>5149.698073175765</v>
      </c>
      <c r="N393" s="66">
        <f t="shared" si="64"/>
        <v>24944.876262291564</v>
      </c>
      <c r="O393" s="63"/>
      <c r="P393" s="63"/>
      <c r="Q393" s="63"/>
    </row>
    <row r="394" spans="1:17" s="67" customFormat="1" ht="12.75">
      <c r="A394" s="56" t="s">
        <v>481</v>
      </c>
      <c r="B394" s="57" t="s">
        <v>173</v>
      </c>
      <c r="C394" s="58">
        <v>4473</v>
      </c>
      <c r="D394" s="59">
        <v>4724957.66</v>
      </c>
      <c r="E394" s="60">
        <v>470500</v>
      </c>
      <c r="F394" s="61">
        <f t="shared" si="65"/>
        <v>44919.73562843783</v>
      </c>
      <c r="G394" s="62">
        <f t="shared" si="66"/>
        <v>0.002147910057332798</v>
      </c>
      <c r="H394" s="63">
        <f t="shared" si="67"/>
        <v>10.042417980871413</v>
      </c>
      <c r="I394" s="63">
        <f t="shared" si="68"/>
        <v>189.73562843782994</v>
      </c>
      <c r="J394" s="63">
        <f t="shared" si="69"/>
        <v>189.73562843782994</v>
      </c>
      <c r="K394" s="63">
        <f t="shared" si="70"/>
        <v>2.4867911301020713E-05</v>
      </c>
      <c r="L394" s="64">
        <f t="shared" si="62"/>
        <v>255046.02126249135</v>
      </c>
      <c r="M394" s="71">
        <f t="shared" si="63"/>
        <v>837.6847933020641</v>
      </c>
      <c r="N394" s="66">
        <f t="shared" si="64"/>
        <v>255883.70605579342</v>
      </c>
      <c r="O394" s="63"/>
      <c r="P394" s="63"/>
      <c r="Q394" s="63"/>
    </row>
    <row r="395" spans="1:17" s="67" customFormat="1" ht="12.75">
      <c r="A395" s="56" t="s">
        <v>488</v>
      </c>
      <c r="B395" s="57" t="s">
        <v>362</v>
      </c>
      <c r="C395" s="58">
        <v>8078</v>
      </c>
      <c r="D395" s="59">
        <v>14774259.34</v>
      </c>
      <c r="E395" s="60">
        <v>1195900</v>
      </c>
      <c r="F395" s="61">
        <f t="shared" si="65"/>
        <v>99796.36002050339</v>
      </c>
      <c r="G395" s="62">
        <f t="shared" si="66"/>
        <v>0.004771924909494365</v>
      </c>
      <c r="H395" s="63">
        <f t="shared" si="67"/>
        <v>12.354092599715695</v>
      </c>
      <c r="I395" s="63">
        <f t="shared" si="68"/>
        <v>19016.360020503387</v>
      </c>
      <c r="J395" s="63">
        <f t="shared" si="69"/>
        <v>19016.360020503387</v>
      </c>
      <c r="K395" s="63">
        <f t="shared" si="70"/>
        <v>0.0024924003896985925</v>
      </c>
      <c r="L395" s="64">
        <f t="shared" si="62"/>
        <v>566625.4309741518</v>
      </c>
      <c r="M395" s="71">
        <f t="shared" si="63"/>
        <v>83957.42931514127</v>
      </c>
      <c r="N395" s="66">
        <f t="shared" si="64"/>
        <v>650582.8602892931</v>
      </c>
      <c r="O395" s="63"/>
      <c r="P395" s="63"/>
      <c r="Q395" s="63"/>
    </row>
    <row r="396" spans="1:17" s="67" customFormat="1" ht="12.75">
      <c r="A396" s="56" t="s">
        <v>488</v>
      </c>
      <c r="B396" s="57" t="s">
        <v>363</v>
      </c>
      <c r="C396" s="58">
        <v>1044</v>
      </c>
      <c r="D396" s="59">
        <v>1842395.27</v>
      </c>
      <c r="E396" s="60">
        <v>137300</v>
      </c>
      <c r="F396" s="61">
        <f t="shared" si="65"/>
        <v>14009.181805389659</v>
      </c>
      <c r="G396" s="62">
        <f t="shared" si="66"/>
        <v>0.0006698717629083817</v>
      </c>
      <c r="H396" s="63">
        <f t="shared" si="67"/>
        <v>13.418756518572469</v>
      </c>
      <c r="I396" s="63">
        <f t="shared" si="68"/>
        <v>3569.1818053896573</v>
      </c>
      <c r="J396" s="63">
        <f t="shared" si="69"/>
        <v>3569.1818053896573</v>
      </c>
      <c r="K396" s="63">
        <f t="shared" si="70"/>
        <v>0.00046779878552293116</v>
      </c>
      <c r="L396" s="64">
        <f t="shared" si="62"/>
        <v>79541.56520782212</v>
      </c>
      <c r="M396" s="71">
        <f t="shared" si="63"/>
        <v>15757.97517589058</v>
      </c>
      <c r="N396" s="66">
        <f t="shared" si="64"/>
        <v>95299.5403837127</v>
      </c>
      <c r="O396" s="63"/>
      <c r="P396" s="63"/>
      <c r="Q396" s="63"/>
    </row>
    <row r="397" spans="1:17" s="67" customFormat="1" ht="12.75">
      <c r="A397" s="56" t="s">
        <v>477</v>
      </c>
      <c r="B397" s="57" t="s">
        <v>62</v>
      </c>
      <c r="C397" s="58">
        <v>425</v>
      </c>
      <c r="D397" s="59">
        <v>386922.44</v>
      </c>
      <c r="E397" s="60">
        <v>22400</v>
      </c>
      <c r="F397" s="61">
        <f t="shared" si="65"/>
        <v>7341.162366071429</v>
      </c>
      <c r="G397" s="62">
        <f t="shared" si="66"/>
        <v>0.0003510295921825359</v>
      </c>
      <c r="H397" s="63">
        <f t="shared" si="67"/>
        <v>17.273323214285714</v>
      </c>
      <c r="I397" s="63">
        <f t="shared" si="68"/>
        <v>3091.1623660714286</v>
      </c>
      <c r="J397" s="63">
        <f t="shared" si="69"/>
        <v>3091.1623660714286</v>
      </c>
      <c r="K397" s="63">
        <f t="shared" si="70"/>
        <v>0.0004051466357132055</v>
      </c>
      <c r="L397" s="64">
        <f t="shared" si="62"/>
        <v>41681.77365058033</v>
      </c>
      <c r="M397" s="71">
        <f t="shared" si="63"/>
        <v>13647.514328254541</v>
      </c>
      <c r="N397" s="66">
        <f t="shared" si="64"/>
        <v>55329.28797883487</v>
      </c>
      <c r="O397" s="63"/>
      <c r="P397" s="63"/>
      <c r="Q397" s="63"/>
    </row>
    <row r="398" spans="1:17" s="67" customFormat="1" ht="12.75">
      <c r="A398" s="56" t="s">
        <v>488</v>
      </c>
      <c r="B398" s="57" t="s">
        <v>364</v>
      </c>
      <c r="C398" s="58">
        <v>1054</v>
      </c>
      <c r="D398" s="59">
        <v>1719448.68</v>
      </c>
      <c r="E398" s="60">
        <v>102950</v>
      </c>
      <c r="F398" s="61">
        <f t="shared" si="65"/>
        <v>17603.680512093248</v>
      </c>
      <c r="G398" s="62">
        <f t="shared" si="66"/>
        <v>0.0008417485519229316</v>
      </c>
      <c r="H398" s="63">
        <f t="shared" si="67"/>
        <v>16.701784167071395</v>
      </c>
      <c r="I398" s="63">
        <f t="shared" si="68"/>
        <v>7063.68051209325</v>
      </c>
      <c r="J398" s="63">
        <f t="shared" si="69"/>
        <v>7063.68051209325</v>
      </c>
      <c r="K398" s="63">
        <f t="shared" si="70"/>
        <v>0.000925809147600558</v>
      </c>
      <c r="L398" s="64">
        <f t="shared" si="62"/>
        <v>99950.4696849343</v>
      </c>
      <c r="M398" s="71">
        <f t="shared" si="63"/>
        <v>31186.223686309408</v>
      </c>
      <c r="N398" s="66">
        <f t="shared" si="64"/>
        <v>131136.69337124372</v>
      </c>
      <c r="O398" s="63"/>
      <c r="P398" s="63"/>
      <c r="Q398" s="63"/>
    </row>
    <row r="399" spans="1:17" s="67" customFormat="1" ht="12.75">
      <c r="A399" s="56" t="s">
        <v>483</v>
      </c>
      <c r="B399" s="57" t="s">
        <v>210</v>
      </c>
      <c r="C399" s="58">
        <v>567</v>
      </c>
      <c r="D399" s="59">
        <v>1086024.6</v>
      </c>
      <c r="E399" s="60">
        <v>60200</v>
      </c>
      <c r="F399" s="61">
        <f t="shared" si="65"/>
        <v>10228.83634883721</v>
      </c>
      <c r="G399" s="62">
        <f t="shared" si="66"/>
        <v>0.0004891084099473096</v>
      </c>
      <c r="H399" s="63">
        <f t="shared" si="67"/>
        <v>18.040275747508307</v>
      </c>
      <c r="I399" s="63">
        <f t="shared" si="68"/>
        <v>4558.83634883721</v>
      </c>
      <c r="J399" s="63">
        <f t="shared" si="69"/>
        <v>4558.83634883721</v>
      </c>
      <c r="K399" s="63">
        <f t="shared" si="70"/>
        <v>0.0005975089596622599</v>
      </c>
      <c r="L399" s="64">
        <f t="shared" si="62"/>
        <v>58077.45696669868</v>
      </c>
      <c r="M399" s="71">
        <f t="shared" si="63"/>
        <v>20127.310384538298</v>
      </c>
      <c r="N399" s="66">
        <f t="shared" si="64"/>
        <v>78204.76735123698</v>
      </c>
      <c r="O399" s="63"/>
      <c r="P399" s="63"/>
      <c r="Q399" s="63"/>
    </row>
    <row r="400" spans="1:17" s="67" customFormat="1" ht="12.75">
      <c r="A400" s="56" t="s">
        <v>480</v>
      </c>
      <c r="B400" s="57" t="s">
        <v>142</v>
      </c>
      <c r="C400" s="58">
        <v>265</v>
      </c>
      <c r="D400" s="59">
        <v>974308.79</v>
      </c>
      <c r="E400" s="60">
        <v>116500</v>
      </c>
      <c r="F400" s="61">
        <f t="shared" si="65"/>
        <v>2216.238878540773</v>
      </c>
      <c r="G400" s="62">
        <f t="shared" si="66"/>
        <v>0.0001059730586138188</v>
      </c>
      <c r="H400" s="63">
        <f t="shared" si="67"/>
        <v>8.363165579399142</v>
      </c>
      <c r="I400" s="63">
        <f t="shared" si="68"/>
        <v>-433.76112145922724</v>
      </c>
      <c r="J400" s="63">
        <f t="shared" si="69"/>
        <v>0</v>
      </c>
      <c r="K400" s="63">
        <f t="shared" si="70"/>
        <v>0</v>
      </c>
      <c r="L400" s="64">
        <f t="shared" si="62"/>
        <v>12583.397925904652</v>
      </c>
      <c r="M400" s="71">
        <f t="shared" si="63"/>
        <v>0</v>
      </c>
      <c r="N400" s="66">
        <f t="shared" si="64"/>
        <v>12583.397925904652</v>
      </c>
      <c r="O400" s="63"/>
      <c r="P400" s="63"/>
      <c r="Q400" s="63"/>
    </row>
    <row r="401" spans="1:17" s="67" customFormat="1" ht="12.75">
      <c r="A401" s="56" t="s">
        <v>491</v>
      </c>
      <c r="B401" s="57" t="s">
        <v>502</v>
      </c>
      <c r="C401" s="58">
        <v>7543</v>
      </c>
      <c r="D401" s="59">
        <v>12691183</v>
      </c>
      <c r="E401" s="60">
        <v>784500</v>
      </c>
      <c r="F401" s="61">
        <f t="shared" si="65"/>
        <v>122026.25031102613</v>
      </c>
      <c r="G401" s="62">
        <f t="shared" si="66"/>
        <v>0.005834883189644844</v>
      </c>
      <c r="H401" s="63">
        <f t="shared" si="67"/>
        <v>16.177416188655194</v>
      </c>
      <c r="I401" s="63">
        <f t="shared" si="68"/>
        <v>46596.250311026124</v>
      </c>
      <c r="J401" s="63">
        <f t="shared" si="69"/>
        <v>46596.250311026124</v>
      </c>
      <c r="K401" s="63">
        <f t="shared" si="70"/>
        <v>0.006107189404727119</v>
      </c>
      <c r="L401" s="64">
        <f t="shared" si="62"/>
        <v>692842.6714004326</v>
      </c>
      <c r="M401" s="71">
        <f t="shared" si="63"/>
        <v>205722.93475831274</v>
      </c>
      <c r="N401" s="66">
        <f t="shared" si="64"/>
        <v>898565.6061587454</v>
      </c>
      <c r="O401" s="63"/>
      <c r="P401" s="63"/>
      <c r="Q401" s="63"/>
    </row>
    <row r="402" spans="1:17" s="67" customFormat="1" ht="12.75">
      <c r="A402" s="56" t="s">
        <v>483</v>
      </c>
      <c r="B402" s="57" t="s">
        <v>503</v>
      </c>
      <c r="C402" s="58">
        <v>909</v>
      </c>
      <c r="D402" s="59">
        <v>2779533.12</v>
      </c>
      <c r="E402" s="60">
        <v>719900</v>
      </c>
      <c r="F402" s="61">
        <f t="shared" si="65"/>
        <v>3509.64801511321</v>
      </c>
      <c r="G402" s="62">
        <f t="shared" si="66"/>
        <v>0.00016781951549570858</v>
      </c>
      <c r="H402" s="63">
        <f t="shared" si="67"/>
        <v>3.860998916516183</v>
      </c>
      <c r="I402" s="63">
        <f t="shared" si="68"/>
        <v>-5580.35198488679</v>
      </c>
      <c r="J402" s="63">
        <f t="shared" si="69"/>
        <v>0</v>
      </c>
      <c r="K402" s="63">
        <f t="shared" si="70"/>
        <v>0</v>
      </c>
      <c r="L402" s="64">
        <f t="shared" si="62"/>
        <v>19927.137810662887</v>
      </c>
      <c r="M402" s="71">
        <f t="shared" si="63"/>
        <v>0</v>
      </c>
      <c r="N402" s="66">
        <f t="shared" si="64"/>
        <v>19927.137810662887</v>
      </c>
      <c r="O402" s="63"/>
      <c r="P402" s="63"/>
      <c r="Q402" s="63"/>
    </row>
    <row r="403" spans="1:17" s="67" customFormat="1" ht="12.75">
      <c r="A403" s="56" t="s">
        <v>478</v>
      </c>
      <c r="B403" s="57" t="s">
        <v>504</v>
      </c>
      <c r="C403" s="58">
        <v>25779</v>
      </c>
      <c r="D403" s="59">
        <v>67498172.95889999</v>
      </c>
      <c r="E403" s="60">
        <v>4866700</v>
      </c>
      <c r="F403" s="61">
        <f t="shared" si="65"/>
        <v>357539.07179556636</v>
      </c>
      <c r="G403" s="62">
        <f t="shared" si="66"/>
        <v>0.017096310952305523</v>
      </c>
      <c r="H403" s="63">
        <f t="shared" si="67"/>
        <v>13.869392598454803</v>
      </c>
      <c r="I403" s="63">
        <f t="shared" si="68"/>
        <v>99749.07179556637</v>
      </c>
      <c r="J403" s="63">
        <f t="shared" si="69"/>
        <v>99749.07179556637</v>
      </c>
      <c r="K403" s="63">
        <f t="shared" si="70"/>
        <v>0.013073723107223826</v>
      </c>
      <c r="L403" s="64">
        <f t="shared" si="62"/>
        <v>2030041.282113278</v>
      </c>
      <c r="M403" s="71">
        <f t="shared" si="63"/>
        <v>440393.20014438423</v>
      </c>
      <c r="N403" s="66">
        <f t="shared" si="64"/>
        <v>2470434.4822576623</v>
      </c>
      <c r="O403" s="63"/>
      <c r="P403" s="63"/>
      <c r="Q403" s="63"/>
    </row>
    <row r="404" spans="1:17" s="67" customFormat="1" ht="13.5">
      <c r="A404" s="56" t="s">
        <v>482</v>
      </c>
      <c r="B404" s="57" t="s">
        <v>505</v>
      </c>
      <c r="C404" s="58">
        <v>1591</v>
      </c>
      <c r="D404" s="59">
        <v>3770616.26</v>
      </c>
      <c r="E404" s="60">
        <v>287750</v>
      </c>
      <c r="F404" s="61">
        <f t="shared" si="65"/>
        <v>20848.133691259773</v>
      </c>
      <c r="G404" s="62">
        <f t="shared" si="66"/>
        <v>0.0009968873459648391</v>
      </c>
      <c r="H404" s="63">
        <f t="shared" si="67"/>
        <v>13.103792389226758</v>
      </c>
      <c r="I404" s="63">
        <f t="shared" si="68"/>
        <v>4938.133691259772</v>
      </c>
      <c r="J404" s="63">
        <f t="shared" si="69"/>
        <v>4938.133691259772</v>
      </c>
      <c r="K404" s="63">
        <f t="shared" si="70"/>
        <v>0.0006472219879729538</v>
      </c>
      <c r="L404" s="64">
        <f t="shared" si="62"/>
        <v>118371.87985002437</v>
      </c>
      <c r="M404" s="71">
        <f t="shared" si="63"/>
        <v>21801.9121370045</v>
      </c>
      <c r="N404" s="66">
        <f t="shared" si="64"/>
        <v>140173.79198702888</v>
      </c>
      <c r="O404" s="63"/>
      <c r="P404" s="63"/>
      <c r="Q404" s="63"/>
    </row>
    <row r="405" spans="1:17" s="67" customFormat="1" ht="13.5">
      <c r="A405" s="56" t="s">
        <v>483</v>
      </c>
      <c r="B405" s="57" t="s">
        <v>211</v>
      </c>
      <c r="C405" s="58">
        <v>605</v>
      </c>
      <c r="D405" s="59">
        <v>3102774.46</v>
      </c>
      <c r="E405" s="60">
        <v>686500</v>
      </c>
      <c r="F405" s="61">
        <f t="shared" si="65"/>
        <v>2734.418861325564</v>
      </c>
      <c r="G405" s="62">
        <f t="shared" si="66"/>
        <v>0.00013075067542212806</v>
      </c>
      <c r="H405" s="63">
        <f t="shared" si="67"/>
        <v>4.519700597232338</v>
      </c>
      <c r="I405" s="63">
        <f t="shared" si="68"/>
        <v>-3315.581138674436</v>
      </c>
      <c r="J405" s="63">
        <f t="shared" si="69"/>
        <v>0</v>
      </c>
      <c r="K405" s="63">
        <f t="shared" si="70"/>
        <v>0</v>
      </c>
      <c r="L405" s="64">
        <f t="shared" si="62"/>
        <v>15525.528841373787</v>
      </c>
      <c r="M405" s="71">
        <f t="shared" si="63"/>
        <v>0</v>
      </c>
      <c r="N405" s="66">
        <f t="shared" si="64"/>
        <v>15525.528841373787</v>
      </c>
      <c r="O405" s="63"/>
      <c r="P405" s="63"/>
      <c r="Q405" s="63"/>
    </row>
    <row r="406" spans="1:17" s="67" customFormat="1" ht="13.5">
      <c r="A406" s="56" t="s">
        <v>480</v>
      </c>
      <c r="B406" s="57" t="s">
        <v>143</v>
      </c>
      <c r="C406" s="58">
        <v>1753</v>
      </c>
      <c r="D406" s="59">
        <v>7784110.8</v>
      </c>
      <c r="E406" s="60">
        <v>693600</v>
      </c>
      <c r="F406" s="61">
        <f t="shared" si="65"/>
        <v>19673.509562283736</v>
      </c>
      <c r="G406" s="62">
        <f t="shared" si="66"/>
        <v>0.0009407207869921244</v>
      </c>
      <c r="H406" s="63">
        <f t="shared" si="67"/>
        <v>11.22276643598616</v>
      </c>
      <c r="I406" s="63">
        <f t="shared" si="68"/>
        <v>2143.509562283737</v>
      </c>
      <c r="J406" s="63">
        <f t="shared" si="69"/>
        <v>2143.509562283737</v>
      </c>
      <c r="K406" s="63">
        <f t="shared" si="70"/>
        <v>0.0002809414663268046</v>
      </c>
      <c r="L406" s="64">
        <f t="shared" si="62"/>
        <v>111702.57945493038</v>
      </c>
      <c r="M406" s="71">
        <f t="shared" si="63"/>
        <v>9463.617241560953</v>
      </c>
      <c r="N406" s="66">
        <f t="shared" si="64"/>
        <v>121166.19669649133</v>
      </c>
      <c r="O406" s="63"/>
      <c r="P406" s="63"/>
      <c r="Q406" s="63"/>
    </row>
    <row r="407" spans="1:17" s="67" customFormat="1" ht="13.5">
      <c r="A407" s="56" t="s">
        <v>485</v>
      </c>
      <c r="B407" s="57" t="s">
        <v>300</v>
      </c>
      <c r="C407" s="58">
        <v>403</v>
      </c>
      <c r="D407" s="59">
        <v>338267.4</v>
      </c>
      <c r="E407" s="60">
        <v>18350</v>
      </c>
      <c r="F407" s="61">
        <f t="shared" si="65"/>
        <v>7428.978866485015</v>
      </c>
      <c r="G407" s="62">
        <f t="shared" si="66"/>
        <v>0.0003552286806633394</v>
      </c>
      <c r="H407" s="63">
        <f t="shared" si="67"/>
        <v>18.434190735694823</v>
      </c>
      <c r="I407" s="63">
        <f t="shared" si="68"/>
        <v>3398.978866485014</v>
      </c>
      <c r="J407" s="63">
        <f t="shared" si="69"/>
        <v>3398.978866485014</v>
      </c>
      <c r="K407" s="63">
        <f t="shared" si="70"/>
        <v>0.00044549094791382024</v>
      </c>
      <c r="L407" s="64">
        <f t="shared" si="62"/>
        <v>42180.37963564098</v>
      </c>
      <c r="M407" s="71">
        <f t="shared" si="63"/>
        <v>15006.527412127763</v>
      </c>
      <c r="N407" s="66">
        <f t="shared" si="64"/>
        <v>57186.90704776874</v>
      </c>
      <c r="O407" s="63"/>
      <c r="P407" s="63"/>
      <c r="Q407" s="63"/>
    </row>
    <row r="408" spans="1:17" s="67" customFormat="1" ht="13.5">
      <c r="A408" s="56" t="s">
        <v>485</v>
      </c>
      <c r="B408" s="57" t="s">
        <v>301</v>
      </c>
      <c r="C408" s="58">
        <v>388</v>
      </c>
      <c r="D408" s="59">
        <v>475041.71</v>
      </c>
      <c r="E408" s="60">
        <v>20150</v>
      </c>
      <c r="F408" s="61">
        <f t="shared" si="65"/>
        <v>9147.205135483871</v>
      </c>
      <c r="G408" s="62">
        <f t="shared" si="66"/>
        <v>0.00043738845814919814</v>
      </c>
      <c r="H408" s="63">
        <f t="shared" si="67"/>
        <v>23.575270967741936</v>
      </c>
      <c r="I408" s="63">
        <f t="shared" si="68"/>
        <v>5267.205135483871</v>
      </c>
      <c r="J408" s="63">
        <f t="shared" si="69"/>
        <v>5267.205135483871</v>
      </c>
      <c r="K408" s="63">
        <f t="shared" si="70"/>
        <v>0.0006903521030390607</v>
      </c>
      <c r="L408" s="64">
        <f t="shared" si="62"/>
        <v>51936.153292942305</v>
      </c>
      <c r="M408" s="71">
        <f t="shared" si="63"/>
        <v>23254.766021148884</v>
      </c>
      <c r="N408" s="66">
        <f t="shared" si="64"/>
        <v>75190.91931409118</v>
      </c>
      <c r="O408" s="63"/>
      <c r="P408" s="63"/>
      <c r="Q408" s="63"/>
    </row>
    <row r="409" spans="1:17" s="67" customFormat="1" ht="13.5">
      <c r="A409" s="56" t="s">
        <v>478</v>
      </c>
      <c r="B409" s="57" t="s">
        <v>93</v>
      </c>
      <c r="C409" s="58">
        <v>10487</v>
      </c>
      <c r="D409" s="59">
        <v>15079200.96</v>
      </c>
      <c r="E409" s="60">
        <v>1215150</v>
      </c>
      <c r="F409" s="61">
        <f t="shared" si="65"/>
        <v>130136.67486937417</v>
      </c>
      <c r="G409" s="62">
        <f t="shared" si="66"/>
        <v>0.0062226963019527915</v>
      </c>
      <c r="H409" s="63">
        <f t="shared" si="67"/>
        <v>12.40933297123812</v>
      </c>
      <c r="I409" s="63">
        <f t="shared" si="68"/>
        <v>25266.674869374165</v>
      </c>
      <c r="J409" s="63">
        <f t="shared" si="69"/>
        <v>25266.674869374165</v>
      </c>
      <c r="K409" s="63">
        <f t="shared" si="70"/>
        <v>0.003311604861441237</v>
      </c>
      <c r="L409" s="64">
        <f t="shared" si="62"/>
        <v>738892.1747070977</v>
      </c>
      <c r="M409" s="71">
        <f t="shared" si="63"/>
        <v>111552.6350514468</v>
      </c>
      <c r="N409" s="66">
        <f t="shared" si="64"/>
        <v>850444.8097585446</v>
      </c>
      <c r="O409" s="63"/>
      <c r="P409" s="63"/>
      <c r="Q409" s="63"/>
    </row>
    <row r="410" spans="1:17" s="67" customFormat="1" ht="13.5">
      <c r="A410" s="56" t="s">
        <v>488</v>
      </c>
      <c r="B410" s="57" t="s">
        <v>365</v>
      </c>
      <c r="C410" s="58">
        <v>653</v>
      </c>
      <c r="D410" s="59">
        <v>890472.69</v>
      </c>
      <c r="E410" s="60">
        <v>56050</v>
      </c>
      <c r="F410" s="61">
        <f t="shared" si="65"/>
        <v>10374.28486297948</v>
      </c>
      <c r="G410" s="62">
        <f t="shared" si="66"/>
        <v>0.000496063266693005</v>
      </c>
      <c r="H410" s="63">
        <f t="shared" si="67"/>
        <v>15.887113113291703</v>
      </c>
      <c r="I410" s="63">
        <f t="shared" si="68"/>
        <v>3844.2848629794817</v>
      </c>
      <c r="J410" s="63">
        <f t="shared" si="69"/>
        <v>3844.2848629794817</v>
      </c>
      <c r="K410" s="63">
        <f t="shared" si="70"/>
        <v>0.0005038554739325358</v>
      </c>
      <c r="L410" s="64">
        <f t="shared" si="62"/>
        <v>58903.28695682538</v>
      </c>
      <c r="M410" s="71">
        <f t="shared" si="63"/>
        <v>16972.558065942823</v>
      </c>
      <c r="N410" s="66">
        <f t="shared" si="64"/>
        <v>75875.8450227682</v>
      </c>
      <c r="O410" s="63"/>
      <c r="P410" s="63"/>
      <c r="Q410" s="63"/>
    </row>
    <row r="411" spans="1:17" s="67" customFormat="1" ht="13.5">
      <c r="A411" s="56" t="s">
        <v>485</v>
      </c>
      <c r="B411" s="57" t="s">
        <v>302</v>
      </c>
      <c r="C411" s="58">
        <v>1212</v>
      </c>
      <c r="D411" s="59">
        <v>1564706.86</v>
      </c>
      <c r="E411" s="60">
        <v>99150</v>
      </c>
      <c r="F411" s="61">
        <f t="shared" si="65"/>
        <v>19126.825157034797</v>
      </c>
      <c r="G411" s="62">
        <f t="shared" si="66"/>
        <v>0.000914580184965121</v>
      </c>
      <c r="H411" s="63">
        <f t="shared" si="67"/>
        <v>15.781208875441251</v>
      </c>
      <c r="I411" s="63">
        <f t="shared" si="68"/>
        <v>7006.825157034797</v>
      </c>
      <c r="J411" s="63">
        <f t="shared" si="69"/>
        <v>7006.825157034797</v>
      </c>
      <c r="K411" s="63">
        <f t="shared" si="70"/>
        <v>0.0009183573372145874</v>
      </c>
      <c r="L411" s="64">
        <f t="shared" si="62"/>
        <v>108598.6056560124</v>
      </c>
      <c r="M411" s="71">
        <f t="shared" si="63"/>
        <v>30935.206696288144</v>
      </c>
      <c r="N411" s="66">
        <f t="shared" si="64"/>
        <v>139533.81235230053</v>
      </c>
      <c r="O411" s="63"/>
      <c r="P411" s="63"/>
      <c r="Q411" s="63"/>
    </row>
    <row r="412" spans="1:17" s="67" customFormat="1" ht="13.5">
      <c r="A412" s="56" t="s">
        <v>490</v>
      </c>
      <c r="B412" s="57" t="s">
        <v>424</v>
      </c>
      <c r="C412" s="58">
        <v>1121</v>
      </c>
      <c r="D412" s="59">
        <v>2805504.9</v>
      </c>
      <c r="E412" s="60">
        <v>185000</v>
      </c>
      <c r="F412" s="61">
        <f t="shared" si="65"/>
        <v>16999.843204864865</v>
      </c>
      <c r="G412" s="62">
        <f t="shared" si="66"/>
        <v>0.0008128750911368557</v>
      </c>
      <c r="H412" s="63">
        <f t="shared" si="67"/>
        <v>15.16489135135135</v>
      </c>
      <c r="I412" s="63">
        <f t="shared" si="68"/>
        <v>5789.843204864864</v>
      </c>
      <c r="J412" s="63">
        <f t="shared" si="69"/>
        <v>5789.843204864864</v>
      </c>
      <c r="K412" s="63">
        <f t="shared" si="70"/>
        <v>0.0007588522432547496</v>
      </c>
      <c r="L412" s="64">
        <f t="shared" si="62"/>
        <v>96521.99218960022</v>
      </c>
      <c r="M412" s="71">
        <f t="shared" si="63"/>
        <v>25562.218589366246</v>
      </c>
      <c r="N412" s="66">
        <f t="shared" si="64"/>
        <v>122084.21077896646</v>
      </c>
      <c r="O412" s="63"/>
      <c r="P412" s="63"/>
      <c r="Q412" s="63"/>
    </row>
    <row r="413" spans="1:17" s="67" customFormat="1" ht="13.5">
      <c r="A413" s="56" t="s">
        <v>477</v>
      </c>
      <c r="B413" s="57" t="s">
        <v>63</v>
      </c>
      <c r="C413" s="58">
        <v>222</v>
      </c>
      <c r="D413" s="59">
        <v>290944.92</v>
      </c>
      <c r="E413" s="60">
        <v>17750</v>
      </c>
      <c r="F413" s="61">
        <f t="shared" si="65"/>
        <v>3638.8604078873236</v>
      </c>
      <c r="G413" s="62">
        <f t="shared" si="66"/>
        <v>0.0001739980157492998</v>
      </c>
      <c r="H413" s="63">
        <f t="shared" si="67"/>
        <v>16.391263098591548</v>
      </c>
      <c r="I413" s="63">
        <f t="shared" si="68"/>
        <v>1418.8604078873236</v>
      </c>
      <c r="J413" s="63">
        <f t="shared" si="69"/>
        <v>1418.8604078873236</v>
      </c>
      <c r="K413" s="63">
        <f t="shared" si="70"/>
        <v>0.0001859645184322008</v>
      </c>
      <c r="L413" s="64">
        <f t="shared" si="62"/>
        <v>20660.782081133184</v>
      </c>
      <c r="M413" s="71">
        <f t="shared" si="63"/>
        <v>6264.283610260504</v>
      </c>
      <c r="N413" s="66">
        <f t="shared" si="64"/>
        <v>26925.065691393687</v>
      </c>
      <c r="O413" s="63"/>
      <c r="P413" s="63"/>
      <c r="Q413" s="63"/>
    </row>
    <row r="414" spans="1:17" s="67" customFormat="1" ht="13.5">
      <c r="A414" s="56" t="s">
        <v>489</v>
      </c>
      <c r="B414" s="57" t="s">
        <v>386</v>
      </c>
      <c r="C414" s="58">
        <v>1631</v>
      </c>
      <c r="D414" s="59">
        <v>3617487.81</v>
      </c>
      <c r="E414" s="60">
        <v>219000</v>
      </c>
      <c r="F414" s="61">
        <f t="shared" si="65"/>
        <v>26941.199169452055</v>
      </c>
      <c r="G414" s="62">
        <f t="shared" si="66"/>
        <v>0.0012882371599720061</v>
      </c>
      <c r="H414" s="63">
        <f t="shared" si="67"/>
        <v>16.51820917808219</v>
      </c>
      <c r="I414" s="63">
        <f t="shared" si="68"/>
        <v>10631.199169452055</v>
      </c>
      <c r="J414" s="63">
        <f t="shared" si="69"/>
        <v>10631.199169452055</v>
      </c>
      <c r="K414" s="63">
        <f t="shared" si="70"/>
        <v>0.0013933899507758813</v>
      </c>
      <c r="L414" s="64">
        <f t="shared" si="62"/>
        <v>152967.18825430993</v>
      </c>
      <c r="M414" s="71">
        <f t="shared" si="63"/>
        <v>46936.85604616735</v>
      </c>
      <c r="N414" s="66">
        <f t="shared" si="64"/>
        <v>199904.04430047728</v>
      </c>
      <c r="O414" s="63"/>
      <c r="P414" s="63"/>
      <c r="Q414" s="63"/>
    </row>
    <row r="415" spans="1:17" s="67" customFormat="1" ht="13.5">
      <c r="A415" s="56" t="s">
        <v>484</v>
      </c>
      <c r="B415" s="57" t="s">
        <v>243</v>
      </c>
      <c r="C415" s="58">
        <v>241</v>
      </c>
      <c r="D415" s="59">
        <v>716042.4</v>
      </c>
      <c r="E415" s="60">
        <v>83100</v>
      </c>
      <c r="F415" s="61">
        <f t="shared" si="65"/>
        <v>2076.6091263537905</v>
      </c>
      <c r="G415" s="62">
        <f t="shared" si="66"/>
        <v>9.929643541402782E-05</v>
      </c>
      <c r="H415" s="63">
        <f t="shared" si="67"/>
        <v>8.616635379061373</v>
      </c>
      <c r="I415" s="63">
        <f t="shared" si="68"/>
        <v>-333.3908736462091</v>
      </c>
      <c r="J415" s="63">
        <f t="shared" si="69"/>
        <v>0</v>
      </c>
      <c r="K415" s="63">
        <f t="shared" si="70"/>
        <v>0</v>
      </c>
      <c r="L415" s="64">
        <f t="shared" si="62"/>
        <v>11790.605799082512</v>
      </c>
      <c r="M415" s="71">
        <f t="shared" si="63"/>
        <v>0</v>
      </c>
      <c r="N415" s="66">
        <f t="shared" si="64"/>
        <v>11790.605799082512</v>
      </c>
      <c r="O415" s="63"/>
      <c r="P415" s="63"/>
      <c r="Q415" s="63"/>
    </row>
    <row r="416" spans="1:17" s="67" customFormat="1" ht="13.5">
      <c r="A416" s="56" t="s">
        <v>480</v>
      </c>
      <c r="B416" s="57" t="s">
        <v>144</v>
      </c>
      <c r="C416" s="58">
        <v>1040</v>
      </c>
      <c r="D416" s="59">
        <v>3420197.48</v>
      </c>
      <c r="E416" s="60">
        <v>288450</v>
      </c>
      <c r="F416" s="61">
        <f t="shared" si="65"/>
        <v>12331.445239036228</v>
      </c>
      <c r="G416" s="62">
        <f t="shared" si="66"/>
        <v>0.0005896480662634677</v>
      </c>
      <c r="H416" s="63">
        <f t="shared" si="67"/>
        <v>11.857158883688681</v>
      </c>
      <c r="I416" s="63">
        <f t="shared" si="68"/>
        <v>1931.4452390362287</v>
      </c>
      <c r="J416" s="63">
        <f t="shared" si="69"/>
        <v>1931.4452390362287</v>
      </c>
      <c r="K416" s="63">
        <f t="shared" si="70"/>
        <v>0.00025314701979059164</v>
      </c>
      <c r="L416" s="64">
        <f t="shared" si="62"/>
        <v>70015.68465691029</v>
      </c>
      <c r="M416" s="71">
        <f t="shared" si="63"/>
        <v>8527.351026043401</v>
      </c>
      <c r="N416" s="66">
        <f t="shared" si="64"/>
        <v>78543.03568295369</v>
      </c>
      <c r="O416" s="63"/>
      <c r="P416" s="63"/>
      <c r="Q416" s="63"/>
    </row>
    <row r="417" spans="1:17" s="67" customFormat="1" ht="13.5">
      <c r="A417" s="56" t="s">
        <v>484</v>
      </c>
      <c r="B417" s="57" t="s">
        <v>244</v>
      </c>
      <c r="C417" s="58">
        <v>427</v>
      </c>
      <c r="D417" s="59">
        <v>795380.34</v>
      </c>
      <c r="E417" s="60">
        <v>54350</v>
      </c>
      <c r="F417" s="61">
        <f t="shared" si="65"/>
        <v>6248.894299540018</v>
      </c>
      <c r="G417" s="62">
        <f t="shared" si="66"/>
        <v>0.0002988010219876348</v>
      </c>
      <c r="H417" s="63">
        <f t="shared" si="67"/>
        <v>14.63441287948482</v>
      </c>
      <c r="I417" s="63">
        <f t="shared" si="68"/>
        <v>1978.8942995400182</v>
      </c>
      <c r="J417" s="63">
        <f t="shared" si="69"/>
        <v>1978.8942995400182</v>
      </c>
      <c r="K417" s="63">
        <f t="shared" si="70"/>
        <v>0.0002593659837123394</v>
      </c>
      <c r="L417" s="64">
        <f t="shared" si="62"/>
        <v>35480.07587512532</v>
      </c>
      <c r="M417" s="71">
        <f t="shared" si="63"/>
        <v>8736.839126764127</v>
      </c>
      <c r="N417" s="66">
        <f t="shared" si="64"/>
        <v>44216.91500188945</v>
      </c>
      <c r="O417" s="63"/>
      <c r="P417" s="63"/>
      <c r="Q417" s="63"/>
    </row>
    <row r="418" spans="1:17" s="67" customFormat="1" ht="13.5">
      <c r="A418" s="56" t="s">
        <v>479</v>
      </c>
      <c r="B418" s="57" t="s">
        <v>112</v>
      </c>
      <c r="C418" s="58">
        <v>1177</v>
      </c>
      <c r="D418" s="59">
        <v>1468076.18</v>
      </c>
      <c r="E418" s="60">
        <v>88050</v>
      </c>
      <c r="F418" s="61">
        <f t="shared" si="65"/>
        <v>19624.36869801249</v>
      </c>
      <c r="G418" s="62">
        <f t="shared" si="66"/>
        <v>0.0009383710368184522</v>
      </c>
      <c r="H418" s="63">
        <f t="shared" si="67"/>
        <v>16.673210448608746</v>
      </c>
      <c r="I418" s="63">
        <f t="shared" si="68"/>
        <v>7854.368698012494</v>
      </c>
      <c r="J418" s="63">
        <f t="shared" si="69"/>
        <v>7854.368698012494</v>
      </c>
      <c r="K418" s="63">
        <f t="shared" si="70"/>
        <v>0.0010294415746575961</v>
      </c>
      <c r="L418" s="64">
        <f t="shared" si="62"/>
        <v>111423.56663932854</v>
      </c>
      <c r="M418" s="71">
        <f t="shared" si="63"/>
        <v>34677.12033572375</v>
      </c>
      <c r="N418" s="66">
        <f t="shared" si="64"/>
        <v>146100.6869750523</v>
      </c>
      <c r="O418" s="63"/>
      <c r="P418" s="63"/>
      <c r="Q418" s="63"/>
    </row>
    <row r="419" spans="1:17" s="67" customFormat="1" ht="13.5">
      <c r="A419" s="56" t="s">
        <v>480</v>
      </c>
      <c r="B419" s="57" t="s">
        <v>145</v>
      </c>
      <c r="C419" s="58">
        <v>1271</v>
      </c>
      <c r="D419" s="59">
        <v>2625820.03</v>
      </c>
      <c r="E419" s="60">
        <v>196750</v>
      </c>
      <c r="F419" s="61">
        <f t="shared" si="65"/>
        <v>16962.730663939008</v>
      </c>
      <c r="G419" s="62">
        <f t="shared" si="66"/>
        <v>0.000811100494764179</v>
      </c>
      <c r="H419" s="63">
        <f t="shared" si="67"/>
        <v>13.345972198221093</v>
      </c>
      <c r="I419" s="63">
        <f t="shared" si="68"/>
        <v>4252.730663939009</v>
      </c>
      <c r="J419" s="63">
        <f t="shared" si="69"/>
        <v>4252.730663939009</v>
      </c>
      <c r="K419" s="63">
        <f t="shared" si="70"/>
        <v>0.0005573888774011629</v>
      </c>
      <c r="L419" s="64">
        <f t="shared" si="62"/>
        <v>96311.27398813136</v>
      </c>
      <c r="M419" s="71">
        <f t="shared" si="63"/>
        <v>18775.85056914281</v>
      </c>
      <c r="N419" s="66">
        <f t="shared" si="64"/>
        <v>115087.12455727418</v>
      </c>
      <c r="O419" s="63"/>
      <c r="P419" s="63"/>
      <c r="Q419" s="63"/>
    </row>
    <row r="420" spans="1:17" s="67" customFormat="1" ht="13.5">
      <c r="A420" s="56" t="s">
        <v>484</v>
      </c>
      <c r="B420" s="57" t="s">
        <v>245</v>
      </c>
      <c r="C420" s="58">
        <v>939</v>
      </c>
      <c r="D420" s="59">
        <v>1451942.1</v>
      </c>
      <c r="E420" s="60">
        <v>76600</v>
      </c>
      <c r="F420" s="61">
        <f t="shared" si="65"/>
        <v>17798.61138250653</v>
      </c>
      <c r="G420" s="62">
        <f t="shared" si="66"/>
        <v>0.0008510694878364604</v>
      </c>
      <c r="H420" s="63">
        <f t="shared" si="67"/>
        <v>18.95485770234987</v>
      </c>
      <c r="I420" s="63">
        <f t="shared" si="68"/>
        <v>8408.611382506528</v>
      </c>
      <c r="J420" s="63">
        <f t="shared" si="69"/>
        <v>8408.611382506528</v>
      </c>
      <c r="K420" s="63">
        <f t="shared" si="70"/>
        <v>0.0011020840089263578</v>
      </c>
      <c r="L420" s="64">
        <f t="shared" si="62"/>
        <v>101057.2514196128</v>
      </c>
      <c r="M420" s="71">
        <f t="shared" si="63"/>
        <v>37124.107611767664</v>
      </c>
      <c r="N420" s="66">
        <f t="shared" si="64"/>
        <v>138181.35903138047</v>
      </c>
      <c r="O420" s="63"/>
      <c r="P420" s="63"/>
      <c r="Q420" s="63"/>
    </row>
    <row r="421" spans="1:17" s="67" customFormat="1" ht="13.5">
      <c r="A421" s="56" t="s">
        <v>480</v>
      </c>
      <c r="B421" s="57" t="s">
        <v>146</v>
      </c>
      <c r="C421" s="58">
        <v>1483</v>
      </c>
      <c r="D421" s="59">
        <v>2828046.06</v>
      </c>
      <c r="E421" s="60">
        <v>367650</v>
      </c>
      <c r="F421" s="61">
        <f t="shared" si="65"/>
        <v>11407.567814443084</v>
      </c>
      <c r="G421" s="62">
        <f t="shared" si="66"/>
        <v>0.0005454713678865955</v>
      </c>
      <c r="H421" s="63">
        <f t="shared" si="67"/>
        <v>7.692223745410037</v>
      </c>
      <c r="I421" s="63">
        <f t="shared" si="68"/>
        <v>-3422.432185556915</v>
      </c>
      <c r="J421" s="63">
        <f t="shared" si="69"/>
        <v>0</v>
      </c>
      <c r="K421" s="63">
        <f t="shared" si="70"/>
        <v>0</v>
      </c>
      <c r="L421" s="64">
        <f t="shared" si="62"/>
        <v>64770.07806595019</v>
      </c>
      <c r="M421" s="71">
        <f t="shared" si="63"/>
        <v>0</v>
      </c>
      <c r="N421" s="66">
        <f t="shared" si="64"/>
        <v>64770.07806595019</v>
      </c>
      <c r="O421" s="63"/>
      <c r="P421" s="63"/>
      <c r="Q421" s="63"/>
    </row>
    <row r="422" spans="1:17" s="67" customFormat="1" ht="13.5">
      <c r="A422" s="56" t="s">
        <v>480</v>
      </c>
      <c r="B422" s="57" t="s">
        <v>147</v>
      </c>
      <c r="C422" s="58">
        <v>333</v>
      </c>
      <c r="D422" s="59">
        <v>2099663.39</v>
      </c>
      <c r="E422" s="60">
        <v>163750</v>
      </c>
      <c r="F422" s="61">
        <f t="shared" si="65"/>
        <v>4269.849825160305</v>
      </c>
      <c r="G422" s="62">
        <f t="shared" si="66"/>
        <v>0.00020416979874112085</v>
      </c>
      <c r="H422" s="63">
        <f t="shared" si="67"/>
        <v>12.822371847328245</v>
      </c>
      <c r="I422" s="63">
        <f t="shared" si="68"/>
        <v>939.8498251603057</v>
      </c>
      <c r="J422" s="63">
        <f t="shared" si="69"/>
        <v>939.8498251603057</v>
      </c>
      <c r="K422" s="63">
        <f t="shared" si="70"/>
        <v>0.00012318246330854287</v>
      </c>
      <c r="L422" s="64">
        <f t="shared" si="62"/>
        <v>24243.424277992624</v>
      </c>
      <c r="M422" s="71">
        <f t="shared" si="63"/>
        <v>4149.446854059691</v>
      </c>
      <c r="N422" s="66">
        <f t="shared" si="64"/>
        <v>28392.871132052314</v>
      </c>
      <c r="O422" s="63"/>
      <c r="P422" s="63"/>
      <c r="Q422" s="63"/>
    </row>
    <row r="423" spans="1:17" s="67" customFormat="1" ht="13.5">
      <c r="A423" s="56" t="s">
        <v>489</v>
      </c>
      <c r="B423" s="57" t="s">
        <v>387</v>
      </c>
      <c r="C423" s="58">
        <v>1401</v>
      </c>
      <c r="D423" s="59">
        <v>2055817.52</v>
      </c>
      <c r="E423" s="60">
        <v>130950</v>
      </c>
      <c r="F423" s="61">
        <f t="shared" si="65"/>
        <v>21994.657086827032</v>
      </c>
      <c r="G423" s="62">
        <f t="shared" si="66"/>
        <v>0.0010517102227661714</v>
      </c>
      <c r="H423" s="63">
        <f t="shared" si="67"/>
        <v>15.699255593738068</v>
      </c>
      <c r="I423" s="63">
        <f t="shared" si="68"/>
        <v>7984.657086827033</v>
      </c>
      <c r="J423" s="63">
        <f t="shared" si="69"/>
        <v>7984.657086827033</v>
      </c>
      <c r="K423" s="63">
        <f t="shared" si="70"/>
        <v>0.0010465179673376061</v>
      </c>
      <c r="L423" s="64">
        <f t="shared" si="62"/>
        <v>124881.6294340951</v>
      </c>
      <c r="M423" s="71">
        <f t="shared" si="63"/>
        <v>35252.34494141518</v>
      </c>
      <c r="N423" s="66">
        <f t="shared" si="64"/>
        <v>160133.97437551027</v>
      </c>
      <c r="O423" s="63"/>
      <c r="P423" s="63"/>
      <c r="Q423" s="63"/>
    </row>
    <row r="424" spans="1:17" s="67" customFormat="1" ht="13.5">
      <c r="A424" s="56" t="s">
        <v>484</v>
      </c>
      <c r="B424" s="57" t="s">
        <v>246</v>
      </c>
      <c r="C424" s="58">
        <v>401</v>
      </c>
      <c r="D424" s="59">
        <v>1320862.56</v>
      </c>
      <c r="E424" s="60">
        <v>99800</v>
      </c>
      <c r="F424" s="61">
        <f t="shared" si="65"/>
        <v>5307.27341242485</v>
      </c>
      <c r="G424" s="62">
        <f t="shared" si="66"/>
        <v>0.00025377589115518873</v>
      </c>
      <c r="H424" s="63">
        <f t="shared" si="67"/>
        <v>13.235095791583166</v>
      </c>
      <c r="I424" s="63">
        <f t="shared" si="68"/>
        <v>1297.2734124248498</v>
      </c>
      <c r="J424" s="63">
        <f t="shared" si="69"/>
        <v>1297.2734124248498</v>
      </c>
      <c r="K424" s="63">
        <f t="shared" si="70"/>
        <v>0.00017002858355579913</v>
      </c>
      <c r="L424" s="64">
        <f t="shared" si="62"/>
        <v>30133.72515786191</v>
      </c>
      <c r="M424" s="71">
        <f t="shared" si="63"/>
        <v>5727.475747653009</v>
      </c>
      <c r="N424" s="66">
        <f t="shared" si="64"/>
        <v>35861.20090551492</v>
      </c>
      <c r="O424" s="63"/>
      <c r="P424" s="63"/>
      <c r="Q424" s="63"/>
    </row>
    <row r="425" spans="1:17" s="67" customFormat="1" ht="13.5">
      <c r="A425" s="56" t="s">
        <v>490</v>
      </c>
      <c r="B425" s="57" t="s">
        <v>425</v>
      </c>
      <c r="C425" s="58">
        <v>62</v>
      </c>
      <c r="D425" s="59">
        <v>117353.89</v>
      </c>
      <c r="E425" s="60">
        <v>7500</v>
      </c>
      <c r="F425" s="61">
        <f t="shared" si="65"/>
        <v>970.1254906666667</v>
      </c>
      <c r="G425" s="62">
        <f t="shared" si="66"/>
        <v>4.638812471012565E-05</v>
      </c>
      <c r="H425" s="63">
        <f t="shared" si="67"/>
        <v>15.647185333333333</v>
      </c>
      <c r="I425" s="63">
        <f t="shared" si="68"/>
        <v>350.1254906666666</v>
      </c>
      <c r="J425" s="63">
        <f t="shared" si="69"/>
        <v>350.1254906666666</v>
      </c>
      <c r="K425" s="63">
        <f t="shared" si="70"/>
        <v>4.5889587094487E-05</v>
      </c>
      <c r="L425" s="64">
        <f t="shared" si="62"/>
        <v>5508.194628893016</v>
      </c>
      <c r="M425" s="71">
        <f t="shared" si="63"/>
        <v>1545.8077204250196</v>
      </c>
      <c r="N425" s="66">
        <f t="shared" si="64"/>
        <v>7054.002349318035</v>
      </c>
      <c r="O425" s="63"/>
      <c r="P425" s="63"/>
      <c r="Q425" s="63"/>
    </row>
    <row r="426" spans="1:17" s="67" customFormat="1" ht="13.5">
      <c r="A426" s="56" t="s">
        <v>479</v>
      </c>
      <c r="B426" s="57" t="s">
        <v>113</v>
      </c>
      <c r="C426" s="58">
        <v>525</v>
      </c>
      <c r="D426" s="59">
        <v>838702.9</v>
      </c>
      <c r="E426" s="60">
        <v>49500</v>
      </c>
      <c r="F426" s="61">
        <f t="shared" si="65"/>
        <v>8895.333787878788</v>
      </c>
      <c r="G426" s="62">
        <f t="shared" si="66"/>
        <v>0.0004253448209125527</v>
      </c>
      <c r="H426" s="63">
        <f t="shared" si="67"/>
        <v>16.94349292929293</v>
      </c>
      <c r="I426" s="63">
        <f t="shared" si="68"/>
        <v>3645.333787878788</v>
      </c>
      <c r="J426" s="63">
        <f t="shared" si="69"/>
        <v>3645.333787878788</v>
      </c>
      <c r="K426" s="63">
        <f t="shared" si="70"/>
        <v>0.0004777797298586288</v>
      </c>
      <c r="L426" s="64">
        <f t="shared" si="62"/>
        <v>50506.07397083628</v>
      </c>
      <c r="M426" s="71">
        <f t="shared" si="63"/>
        <v>16094.186978787959</v>
      </c>
      <c r="N426" s="66">
        <f t="shared" si="64"/>
        <v>66600.26094962424</v>
      </c>
      <c r="O426" s="63"/>
      <c r="P426" s="63"/>
      <c r="Q426" s="63"/>
    </row>
    <row r="427" spans="1:17" s="67" customFormat="1" ht="13.5">
      <c r="A427" s="56" t="s">
        <v>488</v>
      </c>
      <c r="B427" s="57" t="s">
        <v>366</v>
      </c>
      <c r="C427" s="58">
        <v>34</v>
      </c>
      <c r="D427" s="59">
        <v>486085.41</v>
      </c>
      <c r="E427" s="60">
        <v>50550</v>
      </c>
      <c r="F427" s="61">
        <f t="shared" si="65"/>
        <v>326.94171988130563</v>
      </c>
      <c r="G427" s="62">
        <f t="shared" si="66"/>
        <v>1.5633248915431352E-05</v>
      </c>
      <c r="H427" s="63">
        <f t="shared" si="67"/>
        <v>9.615932937685459</v>
      </c>
      <c r="I427" s="63">
        <f t="shared" si="68"/>
        <v>-13.058280118694395</v>
      </c>
      <c r="J427" s="63">
        <f t="shared" si="69"/>
        <v>0</v>
      </c>
      <c r="K427" s="63">
        <f t="shared" si="70"/>
        <v>0</v>
      </c>
      <c r="L427" s="64">
        <f t="shared" si="62"/>
        <v>1856.3151290599624</v>
      </c>
      <c r="M427" s="71">
        <f t="shared" si="63"/>
        <v>0</v>
      </c>
      <c r="N427" s="66">
        <f t="shared" si="64"/>
        <v>1856.3151290599624</v>
      </c>
      <c r="O427" s="63"/>
      <c r="P427" s="63"/>
      <c r="Q427" s="63"/>
    </row>
    <row r="428" spans="1:17" s="67" customFormat="1" ht="13.5">
      <c r="A428" s="56" t="s">
        <v>482</v>
      </c>
      <c r="B428" s="57" t="s">
        <v>193</v>
      </c>
      <c r="C428" s="58">
        <v>2771</v>
      </c>
      <c r="D428" s="59">
        <v>7821321.209999999</v>
      </c>
      <c r="E428" s="60">
        <v>370750</v>
      </c>
      <c r="F428" s="61">
        <f t="shared" si="65"/>
        <v>58456.860614726895</v>
      </c>
      <c r="G428" s="62">
        <f t="shared" si="66"/>
        <v>0.0027952096573556793</v>
      </c>
      <c r="H428" s="63">
        <f t="shared" si="67"/>
        <v>21.095943924477407</v>
      </c>
      <c r="I428" s="63">
        <f t="shared" si="68"/>
        <v>30746.860614726895</v>
      </c>
      <c r="J428" s="63">
        <f t="shared" si="69"/>
        <v>30746.860614726895</v>
      </c>
      <c r="K428" s="63">
        <f t="shared" si="70"/>
        <v>0.004029871505142287</v>
      </c>
      <c r="L428" s="64">
        <f t="shared" si="62"/>
        <v>331907.3344199159</v>
      </c>
      <c r="M428" s="71">
        <f t="shared" si="63"/>
        <v>135747.71270317485</v>
      </c>
      <c r="N428" s="66">
        <f t="shared" si="64"/>
        <v>467655.0471230908</v>
      </c>
      <c r="O428" s="63"/>
      <c r="P428" s="63"/>
      <c r="Q428" s="63"/>
    </row>
    <row r="429" spans="1:17" s="67" customFormat="1" ht="13.5">
      <c r="A429" s="56" t="s">
        <v>489</v>
      </c>
      <c r="B429" s="57" t="s">
        <v>388</v>
      </c>
      <c r="C429" s="58">
        <v>925</v>
      </c>
      <c r="D429" s="59">
        <v>1052489.63</v>
      </c>
      <c r="E429" s="60">
        <v>58150</v>
      </c>
      <c r="F429" s="61">
        <f t="shared" si="65"/>
        <v>16742.09643594153</v>
      </c>
      <c r="G429" s="62">
        <f t="shared" si="66"/>
        <v>0.0008005505110949158</v>
      </c>
      <c r="H429" s="63">
        <f t="shared" si="67"/>
        <v>18.09956371453138</v>
      </c>
      <c r="I429" s="63">
        <f t="shared" si="68"/>
        <v>7492.0964359415275</v>
      </c>
      <c r="J429" s="63">
        <f t="shared" si="69"/>
        <v>7492.0964359415275</v>
      </c>
      <c r="K429" s="63">
        <f t="shared" si="70"/>
        <v>0.0009819599574506684</v>
      </c>
      <c r="L429" s="64">
        <f t="shared" si="62"/>
        <v>95058.55330271724</v>
      </c>
      <c r="M429" s="71">
        <f t="shared" si="63"/>
        <v>33077.68449191002</v>
      </c>
      <c r="N429" s="66">
        <f t="shared" si="64"/>
        <v>128136.23779462726</v>
      </c>
      <c r="O429" s="63"/>
      <c r="P429" s="63"/>
      <c r="Q429" s="63"/>
    </row>
    <row r="430" spans="1:17" s="67" customFormat="1" ht="13.5">
      <c r="A430" s="56" t="s">
        <v>490</v>
      </c>
      <c r="B430" s="57" t="s">
        <v>426</v>
      </c>
      <c r="C430" s="58">
        <v>230</v>
      </c>
      <c r="D430" s="59">
        <v>229368.71</v>
      </c>
      <c r="E430" s="60">
        <v>20600</v>
      </c>
      <c r="F430" s="61">
        <f t="shared" si="65"/>
        <v>2560.912781553398</v>
      </c>
      <c r="G430" s="62">
        <f t="shared" si="66"/>
        <v>0.00012245420064245263</v>
      </c>
      <c r="H430" s="63">
        <f t="shared" si="67"/>
        <v>11.134403398058252</v>
      </c>
      <c r="I430" s="63">
        <f t="shared" si="68"/>
        <v>260.91278155339796</v>
      </c>
      <c r="J430" s="63">
        <f t="shared" si="69"/>
        <v>260.91278155339796</v>
      </c>
      <c r="K430" s="63">
        <f t="shared" si="70"/>
        <v>3.4196824088305126E-05</v>
      </c>
      <c r="L430" s="64">
        <f t="shared" si="62"/>
        <v>14540.393138955977</v>
      </c>
      <c r="M430" s="71">
        <f t="shared" si="63"/>
        <v>1151.9326722394708</v>
      </c>
      <c r="N430" s="66">
        <f t="shared" si="64"/>
        <v>15692.325811195447</v>
      </c>
      <c r="O430" s="63"/>
      <c r="P430" s="63"/>
      <c r="Q430" s="63"/>
    </row>
    <row r="431" spans="1:17" s="67" customFormat="1" ht="13.5">
      <c r="A431" s="56" t="s">
        <v>487</v>
      </c>
      <c r="B431" s="57" t="s">
        <v>333</v>
      </c>
      <c r="C431" s="58">
        <v>8875</v>
      </c>
      <c r="D431" s="59">
        <v>17771056.78</v>
      </c>
      <c r="E431" s="60">
        <v>1080150</v>
      </c>
      <c r="F431" s="61">
        <f t="shared" si="65"/>
        <v>146015.02469332964</v>
      </c>
      <c r="G431" s="62">
        <f t="shared" si="66"/>
        <v>0.006981945367059289</v>
      </c>
      <c r="H431" s="63">
        <f t="shared" si="67"/>
        <v>16.452397148544186</v>
      </c>
      <c r="I431" s="63">
        <f t="shared" si="68"/>
        <v>57265.02469332965</v>
      </c>
      <c r="J431" s="63">
        <f t="shared" si="69"/>
        <v>57265.02469332965</v>
      </c>
      <c r="K431" s="63">
        <f t="shared" si="70"/>
        <v>0.007505504192593434</v>
      </c>
      <c r="L431" s="64">
        <f t="shared" si="62"/>
        <v>829046.5331457086</v>
      </c>
      <c r="M431" s="71">
        <f t="shared" si="63"/>
        <v>252825.68576406108</v>
      </c>
      <c r="N431" s="66">
        <f t="shared" si="64"/>
        <v>1081872.2189097698</v>
      </c>
      <c r="O431" s="63"/>
      <c r="P431" s="63"/>
      <c r="Q431" s="63"/>
    </row>
    <row r="432" spans="1:17" s="67" customFormat="1" ht="13.5">
      <c r="A432" s="56" t="s">
        <v>480</v>
      </c>
      <c r="B432" s="57" t="s">
        <v>148</v>
      </c>
      <c r="C432" s="58">
        <v>1603</v>
      </c>
      <c r="D432" s="59">
        <v>5262284.32</v>
      </c>
      <c r="E432" s="60">
        <v>550700</v>
      </c>
      <c r="F432" s="61">
        <f t="shared" si="65"/>
        <v>15317.671626947522</v>
      </c>
      <c r="G432" s="62">
        <f t="shared" si="66"/>
        <v>0.0007324393272166286</v>
      </c>
      <c r="H432" s="63">
        <f t="shared" si="67"/>
        <v>9.555627964408934</v>
      </c>
      <c r="I432" s="63">
        <f t="shared" si="68"/>
        <v>-712.3283730524782</v>
      </c>
      <c r="J432" s="63">
        <f t="shared" si="69"/>
        <v>0</v>
      </c>
      <c r="K432" s="63">
        <f t="shared" si="70"/>
        <v>0</v>
      </c>
      <c r="L432" s="64">
        <f t="shared" si="62"/>
        <v>86970.93045634609</v>
      </c>
      <c r="M432" s="71">
        <f t="shared" si="63"/>
        <v>0</v>
      </c>
      <c r="N432" s="66">
        <f t="shared" si="64"/>
        <v>86970.93045634609</v>
      </c>
      <c r="O432" s="63"/>
      <c r="P432" s="63"/>
      <c r="Q432" s="63"/>
    </row>
    <row r="433" spans="1:17" s="67" customFormat="1" ht="13.5">
      <c r="A433" s="56" t="s">
        <v>480</v>
      </c>
      <c r="B433" s="57" t="s">
        <v>149</v>
      </c>
      <c r="C433" s="58">
        <v>1540</v>
      </c>
      <c r="D433" s="59">
        <v>3654438.41</v>
      </c>
      <c r="E433" s="60">
        <v>353700</v>
      </c>
      <c r="F433" s="61">
        <f t="shared" si="65"/>
        <v>15911.323583262654</v>
      </c>
      <c r="G433" s="62">
        <f t="shared" si="66"/>
        <v>0.0007608257589194304</v>
      </c>
      <c r="H433" s="63">
        <f t="shared" si="67"/>
        <v>10.332028300819903</v>
      </c>
      <c r="I433" s="63">
        <f t="shared" si="68"/>
        <v>511.32358326265125</v>
      </c>
      <c r="J433" s="63">
        <f t="shared" si="69"/>
        <v>511.32358326265125</v>
      </c>
      <c r="K433" s="63">
        <f t="shared" si="70"/>
        <v>6.701719450051603E-05</v>
      </c>
      <c r="L433" s="64">
        <f t="shared" si="62"/>
        <v>90341.57739704211</v>
      </c>
      <c r="M433" s="71">
        <f t="shared" si="63"/>
        <v>2257.498993111848</v>
      </c>
      <c r="N433" s="66">
        <f t="shared" si="64"/>
        <v>92599.07639015396</v>
      </c>
      <c r="O433" s="63"/>
      <c r="P433" s="63"/>
      <c r="Q433" s="63"/>
    </row>
    <row r="434" spans="1:17" s="67" customFormat="1" ht="13.5">
      <c r="A434" s="56" t="s">
        <v>489</v>
      </c>
      <c r="B434" s="57" t="s">
        <v>389</v>
      </c>
      <c r="C434" s="58">
        <v>1051</v>
      </c>
      <c r="D434" s="59">
        <v>1009389.16</v>
      </c>
      <c r="E434" s="60">
        <v>73500</v>
      </c>
      <c r="F434" s="61">
        <f t="shared" si="65"/>
        <v>14433.578328707485</v>
      </c>
      <c r="G434" s="62">
        <f t="shared" si="66"/>
        <v>0.0006901649714052353</v>
      </c>
      <c r="H434" s="63">
        <f t="shared" si="67"/>
        <v>13.733185850340137</v>
      </c>
      <c r="I434" s="63">
        <f t="shared" si="68"/>
        <v>3923.5783287074837</v>
      </c>
      <c r="J434" s="63">
        <f t="shared" si="69"/>
        <v>3923.5783287074837</v>
      </c>
      <c r="K434" s="63">
        <f t="shared" si="70"/>
        <v>0.000514248160265143</v>
      </c>
      <c r="L434" s="64">
        <f t="shared" si="62"/>
        <v>81951.21083898029</v>
      </c>
      <c r="M434" s="71">
        <f t="shared" si="63"/>
        <v>17322.63955035064</v>
      </c>
      <c r="N434" s="66">
        <f t="shared" si="64"/>
        <v>99273.85038933092</v>
      </c>
      <c r="O434" s="63"/>
      <c r="P434" s="63"/>
      <c r="Q434" s="63"/>
    </row>
    <row r="435" spans="1:17" s="67" customFormat="1" ht="13.5">
      <c r="A435" s="56" t="s">
        <v>476</v>
      </c>
      <c r="B435" s="57" t="s">
        <v>12</v>
      </c>
      <c r="C435" s="58">
        <v>5971</v>
      </c>
      <c r="D435" s="59">
        <v>7001429.53</v>
      </c>
      <c r="E435" s="60">
        <v>545400</v>
      </c>
      <c r="F435" s="61">
        <f t="shared" si="65"/>
        <v>76651.14727471581</v>
      </c>
      <c r="G435" s="62">
        <f t="shared" si="66"/>
        <v>0.003665199000708928</v>
      </c>
      <c r="H435" s="63">
        <f t="shared" si="67"/>
        <v>12.837237862119546</v>
      </c>
      <c r="I435" s="63">
        <f t="shared" si="68"/>
        <v>16941.147274715808</v>
      </c>
      <c r="J435" s="63">
        <f t="shared" si="69"/>
        <v>16941.147274715808</v>
      </c>
      <c r="K435" s="63">
        <f t="shared" si="70"/>
        <v>0.0022204103216344763</v>
      </c>
      <c r="L435" s="64">
        <f t="shared" si="62"/>
        <v>435211.1575038982</v>
      </c>
      <c r="M435" s="71">
        <f t="shared" si="63"/>
        <v>74795.34323607634</v>
      </c>
      <c r="N435" s="66">
        <f t="shared" si="64"/>
        <v>510006.50073997455</v>
      </c>
      <c r="O435" s="63"/>
      <c r="P435" s="63"/>
      <c r="Q435" s="63"/>
    </row>
    <row r="436" spans="1:17" s="67" customFormat="1" ht="13.5">
      <c r="A436" s="56" t="s">
        <v>482</v>
      </c>
      <c r="B436" s="57" t="s">
        <v>194</v>
      </c>
      <c r="C436" s="58">
        <v>2279</v>
      </c>
      <c r="D436" s="59">
        <v>4224609.9</v>
      </c>
      <c r="E436" s="60">
        <v>260550</v>
      </c>
      <c r="F436" s="61">
        <f t="shared" si="65"/>
        <v>36952.16258721935</v>
      </c>
      <c r="G436" s="62">
        <f t="shared" si="66"/>
        <v>0.001766927622143831</v>
      </c>
      <c r="H436" s="63">
        <f t="shared" si="67"/>
        <v>16.214200345423144</v>
      </c>
      <c r="I436" s="63">
        <f t="shared" si="68"/>
        <v>14162.162587219345</v>
      </c>
      <c r="J436" s="63">
        <f t="shared" si="69"/>
        <v>14162.162587219345</v>
      </c>
      <c r="K436" s="63">
        <f t="shared" si="70"/>
        <v>0.001856179600791232</v>
      </c>
      <c r="L436" s="64">
        <f t="shared" si="62"/>
        <v>209807.6026731669</v>
      </c>
      <c r="M436" s="71">
        <f t="shared" si="63"/>
        <v>62526.096639104944</v>
      </c>
      <c r="N436" s="66">
        <f t="shared" si="64"/>
        <v>272333.69931227184</v>
      </c>
      <c r="O436" s="63"/>
      <c r="P436" s="63"/>
      <c r="Q436" s="63"/>
    </row>
    <row r="437" spans="1:17" s="67" customFormat="1" ht="13.5">
      <c r="A437" s="56" t="s">
        <v>489</v>
      </c>
      <c r="B437" s="57" t="s">
        <v>390</v>
      </c>
      <c r="C437" s="58">
        <v>2172</v>
      </c>
      <c r="D437" s="59">
        <v>2194060.07</v>
      </c>
      <c r="E437" s="60">
        <v>138700</v>
      </c>
      <c r="F437" s="61">
        <f t="shared" si="65"/>
        <v>34358.31630886806</v>
      </c>
      <c r="G437" s="62">
        <f t="shared" si="66"/>
        <v>0.0016428986529056669</v>
      </c>
      <c r="H437" s="63">
        <f t="shared" si="67"/>
        <v>15.818745998558038</v>
      </c>
      <c r="I437" s="63">
        <f t="shared" si="68"/>
        <v>12638.316308868058</v>
      </c>
      <c r="J437" s="63">
        <f t="shared" si="69"/>
        <v>12638.316308868058</v>
      </c>
      <c r="K437" s="63">
        <f t="shared" si="70"/>
        <v>0.0016564549924062168</v>
      </c>
      <c r="L437" s="64">
        <f t="shared" si="62"/>
        <v>195080.21917892384</v>
      </c>
      <c r="M437" s="71">
        <f t="shared" si="63"/>
        <v>55798.2993075506</v>
      </c>
      <c r="N437" s="66">
        <f t="shared" si="64"/>
        <v>250878.51848647444</v>
      </c>
      <c r="O437" s="63"/>
      <c r="P437" s="63"/>
      <c r="Q437" s="63"/>
    </row>
    <row r="438" spans="1:17" s="67" customFormat="1" ht="13.5">
      <c r="A438" s="56" t="s">
        <v>492</v>
      </c>
      <c r="B438" s="57" t="s">
        <v>506</v>
      </c>
      <c r="C438" s="58">
        <v>8593</v>
      </c>
      <c r="D438" s="59">
        <v>30380540.56651166</v>
      </c>
      <c r="E438" s="60">
        <v>4348750</v>
      </c>
      <c r="F438" s="61">
        <f t="shared" si="65"/>
        <v>60031.03997425345</v>
      </c>
      <c r="G438" s="62">
        <f t="shared" si="66"/>
        <v>0.00287048159809774</v>
      </c>
      <c r="H438" s="63">
        <f t="shared" si="67"/>
        <v>6.986039796840854</v>
      </c>
      <c r="I438" s="63">
        <f t="shared" si="68"/>
        <v>-25898.960025746546</v>
      </c>
      <c r="J438" s="63">
        <f t="shared" si="69"/>
        <v>0</v>
      </c>
      <c r="K438" s="63">
        <f t="shared" si="70"/>
        <v>0</v>
      </c>
      <c r="L438" s="64">
        <f t="shared" si="62"/>
        <v>340845.2361413724</v>
      </c>
      <c r="M438" s="71">
        <f t="shared" si="63"/>
        <v>0</v>
      </c>
      <c r="N438" s="66">
        <f t="shared" si="64"/>
        <v>340845.2361413724</v>
      </c>
      <c r="O438" s="63"/>
      <c r="P438" s="63"/>
      <c r="Q438" s="63"/>
    </row>
    <row r="439" spans="1:17" s="67" customFormat="1" ht="13.5">
      <c r="A439" s="56" t="s">
        <v>484</v>
      </c>
      <c r="B439" s="57" t="s">
        <v>247</v>
      </c>
      <c r="C439" s="58">
        <v>113</v>
      </c>
      <c r="D439" s="59">
        <v>208202.88</v>
      </c>
      <c r="E439" s="60">
        <v>28850</v>
      </c>
      <c r="F439" s="61">
        <f t="shared" si="65"/>
        <v>815.4913497400347</v>
      </c>
      <c r="G439" s="62">
        <f t="shared" si="66"/>
        <v>3.8994042312787185E-05</v>
      </c>
      <c r="H439" s="63">
        <f t="shared" si="67"/>
        <v>7.2167376083188906</v>
      </c>
      <c r="I439" s="63">
        <f t="shared" si="68"/>
        <v>-314.50865025996535</v>
      </c>
      <c r="J439" s="63">
        <f t="shared" si="69"/>
        <v>0</v>
      </c>
      <c r="K439" s="63">
        <f t="shared" si="70"/>
        <v>0</v>
      </c>
      <c r="L439" s="64">
        <f t="shared" si="62"/>
        <v>4630.210334397016</v>
      </c>
      <c r="M439" s="71">
        <f t="shared" si="63"/>
        <v>0</v>
      </c>
      <c r="N439" s="66">
        <f t="shared" si="64"/>
        <v>4630.210334397016</v>
      </c>
      <c r="O439" s="63"/>
      <c r="P439" s="63"/>
      <c r="Q439" s="63"/>
    </row>
    <row r="440" spans="1:17" s="67" customFormat="1" ht="13.5">
      <c r="A440" s="56" t="s">
        <v>477</v>
      </c>
      <c r="B440" s="57" t="s">
        <v>64</v>
      </c>
      <c r="C440" s="58">
        <v>1907</v>
      </c>
      <c r="D440" s="59">
        <v>1475458.68</v>
      </c>
      <c r="E440" s="60">
        <v>67900</v>
      </c>
      <c r="F440" s="61">
        <f t="shared" si="65"/>
        <v>41438.8763293078</v>
      </c>
      <c r="G440" s="62">
        <f t="shared" si="66"/>
        <v>0.0019814671210117633</v>
      </c>
      <c r="H440" s="63">
        <f t="shared" si="67"/>
        <v>21.729877466863034</v>
      </c>
      <c r="I440" s="63">
        <f t="shared" si="68"/>
        <v>22368.876329307805</v>
      </c>
      <c r="J440" s="63">
        <f t="shared" si="69"/>
        <v>22368.876329307805</v>
      </c>
      <c r="K440" s="63">
        <f t="shared" si="70"/>
        <v>0.0029318016707810812</v>
      </c>
      <c r="L440" s="64">
        <f t="shared" si="62"/>
        <v>235282.340501743</v>
      </c>
      <c r="M440" s="71">
        <f t="shared" si="63"/>
        <v>98758.82404687892</v>
      </c>
      <c r="N440" s="66">
        <f t="shared" si="64"/>
        <v>334041.1645486219</v>
      </c>
      <c r="O440" s="63"/>
      <c r="P440" s="63"/>
      <c r="Q440" s="63"/>
    </row>
    <row r="441" spans="1:17" s="67" customFormat="1" ht="13.5">
      <c r="A441" s="56" t="s">
        <v>490</v>
      </c>
      <c r="B441" s="57" t="s">
        <v>427</v>
      </c>
      <c r="C441" s="58">
        <v>135</v>
      </c>
      <c r="D441" s="59">
        <v>206113.75</v>
      </c>
      <c r="E441" s="60">
        <v>9750</v>
      </c>
      <c r="F441" s="61">
        <f t="shared" si="65"/>
        <v>2853.882692307692</v>
      </c>
      <c r="G441" s="62">
        <f t="shared" si="66"/>
        <v>0.00013646303237312425</v>
      </c>
      <c r="H441" s="63">
        <f t="shared" si="67"/>
        <v>21.139871794871794</v>
      </c>
      <c r="I441" s="63">
        <f t="shared" si="68"/>
        <v>1503.8826923076922</v>
      </c>
      <c r="J441" s="63">
        <f t="shared" si="69"/>
        <v>1503.8826923076922</v>
      </c>
      <c r="K441" s="63">
        <f t="shared" si="70"/>
        <v>0.00019710805876241706</v>
      </c>
      <c r="L441" s="64">
        <f t="shared" si="62"/>
        <v>16203.822565735718</v>
      </c>
      <c r="M441" s="71">
        <f t="shared" si="63"/>
        <v>6639.657889393761</v>
      </c>
      <c r="N441" s="66">
        <f t="shared" si="64"/>
        <v>22843.48045512948</v>
      </c>
      <c r="O441" s="63"/>
      <c r="P441" s="63"/>
      <c r="Q441" s="63"/>
    </row>
    <row r="442" spans="1:17" s="67" customFormat="1" ht="13.5">
      <c r="A442" s="56" t="s">
        <v>481</v>
      </c>
      <c r="B442" s="57" t="s">
        <v>174</v>
      </c>
      <c r="C442" s="58">
        <v>4419</v>
      </c>
      <c r="D442" s="59">
        <v>4638279.36</v>
      </c>
      <c r="E442" s="60">
        <v>357600</v>
      </c>
      <c r="F442" s="61">
        <f t="shared" si="65"/>
        <v>57316.99242684564</v>
      </c>
      <c r="G442" s="62">
        <f t="shared" si="66"/>
        <v>0.0027407050101102967</v>
      </c>
      <c r="H442" s="63">
        <f t="shared" si="67"/>
        <v>12.970579865771812</v>
      </c>
      <c r="I442" s="63">
        <f t="shared" si="68"/>
        <v>13126.992426845638</v>
      </c>
      <c r="J442" s="63">
        <f t="shared" si="69"/>
        <v>13126.992426845638</v>
      </c>
      <c r="K442" s="63">
        <f t="shared" si="70"/>
        <v>0.0017205038716644186</v>
      </c>
      <c r="L442" s="64">
        <f t="shared" si="62"/>
        <v>325435.3718846166</v>
      </c>
      <c r="M442" s="71">
        <f t="shared" si="63"/>
        <v>57955.80950344846</v>
      </c>
      <c r="N442" s="66">
        <f t="shared" si="64"/>
        <v>383391.1813880651</v>
      </c>
      <c r="O442" s="63"/>
      <c r="P442" s="63"/>
      <c r="Q442" s="63"/>
    </row>
    <row r="443" spans="1:17" s="67" customFormat="1" ht="13.5">
      <c r="A443" s="56" t="s">
        <v>485</v>
      </c>
      <c r="B443" s="57" t="s">
        <v>303</v>
      </c>
      <c r="C443" s="58">
        <v>1880</v>
      </c>
      <c r="D443" s="59">
        <v>4664153.09</v>
      </c>
      <c r="E443" s="60">
        <v>258850</v>
      </c>
      <c r="F443" s="61">
        <f t="shared" si="65"/>
        <v>33875.24747614448</v>
      </c>
      <c r="G443" s="62">
        <f t="shared" si="66"/>
        <v>0.0016197999327178724</v>
      </c>
      <c r="H443" s="63">
        <f t="shared" si="67"/>
        <v>18.018748657523663</v>
      </c>
      <c r="I443" s="63">
        <f t="shared" si="68"/>
        <v>15075.247476144486</v>
      </c>
      <c r="J443" s="63">
        <f t="shared" si="69"/>
        <v>15075.247476144486</v>
      </c>
      <c r="K443" s="63">
        <f t="shared" si="70"/>
        <v>0.001975854087944987</v>
      </c>
      <c r="L443" s="64">
        <f t="shared" si="62"/>
        <v>192337.44293462054</v>
      </c>
      <c r="M443" s="71">
        <f t="shared" si="63"/>
        <v>66557.37601843943</v>
      </c>
      <c r="N443" s="66">
        <f t="shared" si="64"/>
        <v>258894.81895305996</v>
      </c>
      <c r="O443" s="63"/>
      <c r="P443" s="63"/>
      <c r="Q443" s="63"/>
    </row>
    <row r="444" spans="1:17" s="67" customFormat="1" ht="13.5">
      <c r="A444" s="56" t="s">
        <v>480</v>
      </c>
      <c r="B444" s="57" t="s">
        <v>150</v>
      </c>
      <c r="C444" s="58">
        <v>543</v>
      </c>
      <c r="D444" s="59">
        <v>704038.4</v>
      </c>
      <c r="E444" s="60">
        <v>60400</v>
      </c>
      <c r="F444" s="61">
        <f t="shared" si="65"/>
        <v>6329.3518410596025</v>
      </c>
      <c r="G444" s="62">
        <f t="shared" si="66"/>
        <v>0.00030264822990639154</v>
      </c>
      <c r="H444" s="63">
        <f t="shared" si="67"/>
        <v>11.656264900662253</v>
      </c>
      <c r="I444" s="63">
        <f t="shared" si="68"/>
        <v>899.3518410596031</v>
      </c>
      <c r="J444" s="63">
        <f t="shared" si="69"/>
        <v>899.3518410596031</v>
      </c>
      <c r="K444" s="63">
        <f t="shared" si="70"/>
        <v>0.00011787454995152982</v>
      </c>
      <c r="L444" s="64">
        <f t="shared" si="62"/>
        <v>35936.89904111342</v>
      </c>
      <c r="M444" s="71">
        <f t="shared" si="63"/>
        <v>3970.647828700764</v>
      </c>
      <c r="N444" s="66">
        <f t="shared" si="64"/>
        <v>39907.546869814185</v>
      </c>
      <c r="O444" s="63"/>
      <c r="P444" s="63"/>
      <c r="Q444" s="63"/>
    </row>
    <row r="445" spans="1:17" s="67" customFormat="1" ht="13.5">
      <c r="A445" s="56" t="s">
        <v>481</v>
      </c>
      <c r="B445" s="57" t="s">
        <v>175</v>
      </c>
      <c r="C445" s="58">
        <v>588</v>
      </c>
      <c r="D445" s="59">
        <v>1180486.66</v>
      </c>
      <c r="E445" s="60">
        <v>76300</v>
      </c>
      <c r="F445" s="61">
        <f t="shared" si="65"/>
        <v>9097.328388990825</v>
      </c>
      <c r="G445" s="62">
        <f t="shared" si="66"/>
        <v>0.00043500352057285966</v>
      </c>
      <c r="H445" s="63">
        <f t="shared" si="67"/>
        <v>15.471646920052423</v>
      </c>
      <c r="I445" s="63">
        <f t="shared" si="68"/>
        <v>3217.328388990825</v>
      </c>
      <c r="J445" s="63">
        <f t="shared" si="69"/>
        <v>3217.328388990825</v>
      </c>
      <c r="K445" s="63">
        <f t="shared" si="70"/>
        <v>0.00042168272591932166</v>
      </c>
      <c r="L445" s="64">
        <f t="shared" si="62"/>
        <v>51652.96227303532</v>
      </c>
      <c r="M445" s="71">
        <f t="shared" si="63"/>
        <v>14204.53864520094</v>
      </c>
      <c r="N445" s="66">
        <f t="shared" si="64"/>
        <v>65857.50091823627</v>
      </c>
      <c r="O445" s="63"/>
      <c r="P445" s="63"/>
      <c r="Q445" s="63"/>
    </row>
    <row r="446" spans="1:17" s="67" customFormat="1" ht="13.5">
      <c r="A446" s="56" t="s">
        <v>482</v>
      </c>
      <c r="B446" s="57" t="s">
        <v>195</v>
      </c>
      <c r="C446" s="58">
        <v>1151</v>
      </c>
      <c r="D446" s="59">
        <v>6310608.4</v>
      </c>
      <c r="E446" s="60">
        <v>527100</v>
      </c>
      <c r="F446" s="61">
        <f t="shared" si="65"/>
        <v>13780.13710567255</v>
      </c>
      <c r="G446" s="62">
        <f t="shared" si="66"/>
        <v>0.0006589196188848605</v>
      </c>
      <c r="H446" s="63">
        <f t="shared" si="67"/>
        <v>11.972317207361034</v>
      </c>
      <c r="I446" s="63">
        <f t="shared" si="68"/>
        <v>2270.1371056725498</v>
      </c>
      <c r="J446" s="63">
        <f t="shared" si="69"/>
        <v>2270.1371056725498</v>
      </c>
      <c r="K446" s="63">
        <f t="shared" si="70"/>
        <v>0.0002975380462268783</v>
      </c>
      <c r="L446" s="64">
        <f t="shared" si="62"/>
        <v>78241.0914063439</v>
      </c>
      <c r="M446" s="71">
        <f t="shared" si="63"/>
        <v>10022.6791762295</v>
      </c>
      <c r="N446" s="66">
        <f t="shared" si="64"/>
        <v>88263.7705825734</v>
      </c>
      <c r="O446" s="63"/>
      <c r="P446" s="63"/>
      <c r="Q446" s="63"/>
    </row>
    <row r="447" spans="1:17" s="67" customFormat="1" ht="13.5">
      <c r="A447" s="56" t="s">
        <v>477</v>
      </c>
      <c r="B447" s="57" t="s">
        <v>65</v>
      </c>
      <c r="C447" s="58">
        <v>281</v>
      </c>
      <c r="D447" s="59">
        <v>307254.9</v>
      </c>
      <c r="E447" s="60">
        <v>17200</v>
      </c>
      <c r="F447" s="61">
        <f t="shared" si="65"/>
        <v>5019.687610465116</v>
      </c>
      <c r="G447" s="62">
        <f t="shared" si="66"/>
        <v>0.0002400245093241619</v>
      </c>
      <c r="H447" s="63">
        <f t="shared" si="67"/>
        <v>17.86365697674419</v>
      </c>
      <c r="I447" s="63">
        <f t="shared" si="68"/>
        <v>2209.687610465117</v>
      </c>
      <c r="J447" s="63">
        <f t="shared" si="69"/>
        <v>2209.687610465117</v>
      </c>
      <c r="K447" s="63">
        <f t="shared" si="70"/>
        <v>0.0002896151658623058</v>
      </c>
      <c r="L447" s="64">
        <f t="shared" si="62"/>
        <v>28500.865713449293</v>
      </c>
      <c r="M447" s="71">
        <f t="shared" si="63"/>
        <v>9755.794019683139</v>
      </c>
      <c r="N447" s="66">
        <f t="shared" si="64"/>
        <v>38256.65973313243</v>
      </c>
      <c r="O447" s="63"/>
      <c r="P447" s="63"/>
      <c r="Q447" s="63"/>
    </row>
    <row r="448" spans="1:17" s="67" customFormat="1" ht="13.5">
      <c r="A448" s="56" t="s">
        <v>490</v>
      </c>
      <c r="B448" s="57" t="s">
        <v>428</v>
      </c>
      <c r="C448" s="58">
        <v>95</v>
      </c>
      <c r="D448" s="59">
        <v>164763.16</v>
      </c>
      <c r="E448" s="60">
        <v>9450</v>
      </c>
      <c r="F448" s="61">
        <f t="shared" si="65"/>
        <v>1656.3492275132276</v>
      </c>
      <c r="G448" s="62">
        <f t="shared" si="66"/>
        <v>7.92010263297001E-05</v>
      </c>
      <c r="H448" s="63">
        <f t="shared" si="67"/>
        <v>17.435255026455028</v>
      </c>
      <c r="I448" s="63">
        <f t="shared" si="68"/>
        <v>706.3492275132277</v>
      </c>
      <c r="J448" s="63">
        <f t="shared" si="69"/>
        <v>706.3492275132277</v>
      </c>
      <c r="K448" s="63">
        <f t="shared" si="70"/>
        <v>9.25784476113776E-05</v>
      </c>
      <c r="L448" s="64">
        <f t="shared" si="62"/>
        <v>9404.447163108583</v>
      </c>
      <c r="M448" s="71">
        <f t="shared" si="63"/>
        <v>3118.5392618148708</v>
      </c>
      <c r="N448" s="66">
        <f t="shared" si="64"/>
        <v>12522.986424923454</v>
      </c>
      <c r="O448" s="63"/>
      <c r="P448" s="63"/>
      <c r="Q448" s="63"/>
    </row>
    <row r="449" spans="1:17" s="67" customFormat="1" ht="13.5">
      <c r="A449" s="56" t="s">
        <v>489</v>
      </c>
      <c r="B449" s="57" t="s">
        <v>391</v>
      </c>
      <c r="C449" s="58">
        <v>791</v>
      </c>
      <c r="D449" s="59">
        <v>814929.2</v>
      </c>
      <c r="E449" s="60">
        <v>68600</v>
      </c>
      <c r="F449" s="61">
        <f t="shared" si="65"/>
        <v>9396.632612244897</v>
      </c>
      <c r="G449" s="62">
        <f t="shared" si="66"/>
        <v>0.00044931523773538475</v>
      </c>
      <c r="H449" s="63">
        <f t="shared" si="67"/>
        <v>11.879434402332361</v>
      </c>
      <c r="I449" s="63">
        <f t="shared" si="68"/>
        <v>1486.6326122448975</v>
      </c>
      <c r="J449" s="63">
        <f t="shared" si="69"/>
        <v>1486.6326122448975</v>
      </c>
      <c r="K449" s="63">
        <f t="shared" si="70"/>
        <v>0.0001948471578210968</v>
      </c>
      <c r="L449" s="64">
        <f t="shared" si="62"/>
        <v>53352.35676456667</v>
      </c>
      <c r="M449" s="71">
        <f t="shared" si="63"/>
        <v>6563.498604652039</v>
      </c>
      <c r="N449" s="66">
        <f t="shared" si="64"/>
        <v>59915.85536921871</v>
      </c>
      <c r="O449" s="63"/>
      <c r="P449" s="63"/>
      <c r="Q449" s="63"/>
    </row>
    <row r="450" spans="1:17" s="67" customFormat="1" ht="13.5">
      <c r="A450" s="56" t="s">
        <v>483</v>
      </c>
      <c r="B450" s="57" t="s">
        <v>212</v>
      </c>
      <c r="C450" s="58">
        <v>5124</v>
      </c>
      <c r="D450" s="59">
        <v>8759441.6</v>
      </c>
      <c r="E450" s="60">
        <v>524600</v>
      </c>
      <c r="F450" s="61">
        <f t="shared" si="65"/>
        <v>85557.33655813953</v>
      </c>
      <c r="G450" s="62">
        <f t="shared" si="66"/>
        <v>0.004091062894757867</v>
      </c>
      <c r="H450" s="63">
        <f t="shared" si="67"/>
        <v>16.697372474266107</v>
      </c>
      <c r="I450" s="63">
        <f t="shared" si="68"/>
        <v>34317.336558139534</v>
      </c>
      <c r="J450" s="63">
        <f t="shared" si="69"/>
        <v>34317.336558139534</v>
      </c>
      <c r="K450" s="63">
        <f t="shared" si="70"/>
        <v>0.004497839908305468</v>
      </c>
      <c r="L450" s="64">
        <f aca="true" t="shared" si="71" ref="L450:L494">$B$502*G450</f>
        <v>485778.86698769627</v>
      </c>
      <c r="M450" s="71">
        <f aca="true" t="shared" si="72" ref="M450:M494">$G$502*K450</f>
        <v>151511.40151203578</v>
      </c>
      <c r="N450" s="66">
        <f aca="true" t="shared" si="73" ref="N450:N495">L450+M450</f>
        <v>637290.268499732</v>
      </c>
      <c r="O450" s="63"/>
      <c r="P450" s="63"/>
      <c r="Q450" s="63"/>
    </row>
    <row r="451" spans="1:17" s="67" customFormat="1" ht="13.5">
      <c r="A451" s="56" t="s">
        <v>476</v>
      </c>
      <c r="B451" s="57" t="s">
        <v>13</v>
      </c>
      <c r="C451" s="58">
        <v>1727</v>
      </c>
      <c r="D451" s="59">
        <v>1805048.42</v>
      </c>
      <c r="E451" s="60">
        <v>131100</v>
      </c>
      <c r="F451" s="61">
        <f t="shared" si="65"/>
        <v>23778.17407581998</v>
      </c>
      <c r="G451" s="62">
        <f t="shared" si="66"/>
        <v>0.0011369919819859795</v>
      </c>
      <c r="H451" s="63">
        <f t="shared" si="67"/>
        <v>13.768485278413424</v>
      </c>
      <c r="I451" s="63">
        <f t="shared" si="68"/>
        <v>6508.174075819983</v>
      </c>
      <c r="J451" s="63">
        <f t="shared" si="69"/>
        <v>6508.174075819983</v>
      </c>
      <c r="K451" s="63">
        <f t="shared" si="70"/>
        <v>0.0008530010782984014</v>
      </c>
      <c r="L451" s="64">
        <f t="shared" si="71"/>
        <v>135008.11182614052</v>
      </c>
      <c r="M451" s="71">
        <f t="shared" si="72"/>
        <v>28733.65693288062</v>
      </c>
      <c r="N451" s="66">
        <f t="shared" si="73"/>
        <v>163741.76875902113</v>
      </c>
      <c r="O451" s="63"/>
      <c r="P451" s="63"/>
      <c r="Q451" s="63"/>
    </row>
    <row r="452" spans="1:17" s="67" customFormat="1" ht="13.5">
      <c r="A452" s="56" t="s">
        <v>477</v>
      </c>
      <c r="B452" s="57" t="s">
        <v>507</v>
      </c>
      <c r="C452" s="58">
        <v>528</v>
      </c>
      <c r="D452" s="59">
        <v>563615.47</v>
      </c>
      <c r="E452" s="60">
        <v>41250</v>
      </c>
      <c r="F452" s="61">
        <f aca="true" t="shared" si="74" ref="F452:F494">(C452*D452)/E452</f>
        <v>7214.278015999999</v>
      </c>
      <c r="G452" s="62">
        <f aca="true" t="shared" si="75" ref="G452:G493">F452/$F$495</f>
        <v>0.0003449624110688514</v>
      </c>
      <c r="H452" s="63">
        <f aca="true" t="shared" si="76" ref="H452:H494">D452/E452</f>
        <v>13.663405333333333</v>
      </c>
      <c r="I452" s="63">
        <f aca="true" t="shared" si="77" ref="I452:I494">(H452-10)*C452</f>
        <v>1934.278016</v>
      </c>
      <c r="J452" s="63">
        <f aca="true" t="shared" si="78" ref="J452:J494">IF(I452&gt;0,I452,0)</f>
        <v>1934.278016</v>
      </c>
      <c r="K452" s="63">
        <f aca="true" t="shared" si="79" ref="K452:K494">J452/$J$495</f>
        <v>0.00025351830085599116</v>
      </c>
      <c r="L452" s="64">
        <f t="shared" si="71"/>
        <v>40961.34757964621</v>
      </c>
      <c r="M452" s="71">
        <f t="shared" si="72"/>
        <v>8539.857766105379</v>
      </c>
      <c r="N452" s="66">
        <f t="shared" si="73"/>
        <v>49501.20534575159</v>
      </c>
      <c r="O452" s="63"/>
      <c r="P452" s="63"/>
      <c r="Q452" s="63"/>
    </row>
    <row r="453" spans="1:17" s="67" customFormat="1" ht="13.5">
      <c r="A453" s="56" t="s">
        <v>480</v>
      </c>
      <c r="B453" s="57" t="s">
        <v>151</v>
      </c>
      <c r="C453" s="58">
        <v>353</v>
      </c>
      <c r="D453" s="59">
        <v>505997.62</v>
      </c>
      <c r="E453" s="60">
        <v>33600</v>
      </c>
      <c r="F453" s="61">
        <f t="shared" si="74"/>
        <v>5315.986900595238</v>
      </c>
      <c r="G453" s="62">
        <f t="shared" si="75"/>
        <v>0.00025419254073279175</v>
      </c>
      <c r="H453" s="63">
        <f t="shared" si="76"/>
        <v>15.059452976190476</v>
      </c>
      <c r="I453" s="63">
        <f t="shared" si="77"/>
        <v>1785.9869005952382</v>
      </c>
      <c r="J453" s="63">
        <f t="shared" si="78"/>
        <v>1785.9869005952382</v>
      </c>
      <c r="K453" s="63">
        <f t="shared" si="79"/>
        <v>0.00023408236077991117</v>
      </c>
      <c r="L453" s="64">
        <f t="shared" si="71"/>
        <v>30183.19874576452</v>
      </c>
      <c r="M453" s="71">
        <f t="shared" si="72"/>
        <v>7885.150933344797</v>
      </c>
      <c r="N453" s="66">
        <f t="shared" si="73"/>
        <v>38068.34967910931</v>
      </c>
      <c r="O453" s="63"/>
      <c r="P453" s="63"/>
      <c r="Q453" s="63"/>
    </row>
    <row r="454" spans="1:17" s="67" customFormat="1" ht="13.5">
      <c r="A454" s="56" t="s">
        <v>482</v>
      </c>
      <c r="B454" s="57" t="s">
        <v>196</v>
      </c>
      <c r="C454" s="58">
        <v>4900</v>
      </c>
      <c r="D454" s="59">
        <v>5907958.52</v>
      </c>
      <c r="E454" s="60">
        <v>355350</v>
      </c>
      <c r="F454" s="61">
        <f t="shared" si="74"/>
        <v>81466.15097228084</v>
      </c>
      <c r="G454" s="62">
        <f t="shared" si="75"/>
        <v>0.0038954362165652717</v>
      </c>
      <c r="H454" s="63">
        <f t="shared" si="76"/>
        <v>16.625745096383845</v>
      </c>
      <c r="I454" s="63">
        <f t="shared" si="77"/>
        <v>32466.15097228084</v>
      </c>
      <c r="J454" s="63">
        <f t="shared" si="78"/>
        <v>32466.15097228084</v>
      </c>
      <c r="K454" s="63">
        <f t="shared" si="79"/>
        <v>0.004255212209280842</v>
      </c>
      <c r="L454" s="64">
        <f t="shared" si="71"/>
        <v>462549.8654959971</v>
      </c>
      <c r="M454" s="71">
        <f t="shared" si="72"/>
        <v>143338.3976981426</v>
      </c>
      <c r="N454" s="66">
        <f t="shared" si="73"/>
        <v>605888.2631941397</v>
      </c>
      <c r="O454" s="63"/>
      <c r="P454" s="63"/>
      <c r="Q454" s="63"/>
    </row>
    <row r="455" spans="1:17" s="67" customFormat="1" ht="13.5">
      <c r="A455" s="56" t="s">
        <v>477</v>
      </c>
      <c r="B455" s="57" t="s">
        <v>66</v>
      </c>
      <c r="C455" s="58">
        <v>1620</v>
      </c>
      <c r="D455" s="59">
        <v>1589949.12</v>
      </c>
      <c r="E455" s="60">
        <v>75500</v>
      </c>
      <c r="F455" s="61">
        <f t="shared" si="74"/>
        <v>34115.464561589404</v>
      </c>
      <c r="G455" s="62">
        <f t="shared" si="75"/>
        <v>0.0016312863024961412</v>
      </c>
      <c r="H455" s="63">
        <f t="shared" si="76"/>
        <v>21.058928741721857</v>
      </c>
      <c r="I455" s="63">
        <f t="shared" si="77"/>
        <v>17915.464561589408</v>
      </c>
      <c r="J455" s="63">
        <f t="shared" si="78"/>
        <v>17915.464561589408</v>
      </c>
      <c r="K455" s="63">
        <f t="shared" si="79"/>
        <v>0.002348110301171862</v>
      </c>
      <c r="L455" s="64">
        <f t="shared" si="71"/>
        <v>193701.35149340582</v>
      </c>
      <c r="M455" s="71">
        <f t="shared" si="72"/>
        <v>79096.9642957856</v>
      </c>
      <c r="N455" s="66">
        <f t="shared" si="73"/>
        <v>272798.3157891914</v>
      </c>
      <c r="O455" s="63"/>
      <c r="P455" s="63"/>
      <c r="Q455" s="63"/>
    </row>
    <row r="456" spans="1:17" s="67" customFormat="1" ht="13.5">
      <c r="A456" s="56" t="s">
        <v>482</v>
      </c>
      <c r="B456" s="57" t="s">
        <v>197</v>
      </c>
      <c r="C456" s="58">
        <v>1530</v>
      </c>
      <c r="D456" s="59">
        <v>2373425.97</v>
      </c>
      <c r="E456" s="60">
        <v>166650</v>
      </c>
      <c r="F456" s="61">
        <f t="shared" si="74"/>
        <v>21790.229427542756</v>
      </c>
      <c r="G456" s="62">
        <f t="shared" si="75"/>
        <v>0.001041935182480856</v>
      </c>
      <c r="H456" s="63">
        <f t="shared" si="76"/>
        <v>14.2419800180018</v>
      </c>
      <c r="I456" s="63">
        <f t="shared" si="77"/>
        <v>6490.229427542755</v>
      </c>
      <c r="J456" s="63">
        <f t="shared" si="78"/>
        <v>6490.229427542755</v>
      </c>
      <c r="K456" s="63">
        <f t="shared" si="79"/>
        <v>0.0008506491430010604</v>
      </c>
      <c r="L456" s="64">
        <f t="shared" si="71"/>
        <v>123720.9266737821</v>
      </c>
      <c r="M456" s="71">
        <f t="shared" si="72"/>
        <v>28654.43112217363</v>
      </c>
      <c r="N456" s="66">
        <f t="shared" si="73"/>
        <v>152375.35779595573</v>
      </c>
      <c r="O456" s="63"/>
      <c r="P456" s="63"/>
      <c r="Q456" s="63"/>
    </row>
    <row r="457" spans="1:17" s="67" customFormat="1" ht="13.5">
      <c r="A457" s="56" t="s">
        <v>491</v>
      </c>
      <c r="B457" s="57" t="s">
        <v>457</v>
      </c>
      <c r="C457" s="58">
        <v>8104</v>
      </c>
      <c r="D457" s="59">
        <v>11301932.75</v>
      </c>
      <c r="E457" s="60">
        <v>960550</v>
      </c>
      <c r="F457" s="61">
        <f t="shared" si="74"/>
        <v>95352.51991671439</v>
      </c>
      <c r="G457" s="62">
        <f t="shared" si="75"/>
        <v>0.004559435483219458</v>
      </c>
      <c r="H457" s="63">
        <f t="shared" si="76"/>
        <v>11.766105616573839</v>
      </c>
      <c r="I457" s="63">
        <f t="shared" si="77"/>
        <v>14312.51991671439</v>
      </c>
      <c r="J457" s="63">
        <f t="shared" si="78"/>
        <v>14312.51991671439</v>
      </c>
      <c r="K457" s="63">
        <f t="shared" si="79"/>
        <v>0.0018758863515165776</v>
      </c>
      <c r="L457" s="64">
        <f t="shared" si="71"/>
        <v>541394.1218014291</v>
      </c>
      <c r="M457" s="71">
        <f t="shared" si="72"/>
        <v>63189.92582878598</v>
      </c>
      <c r="N457" s="66">
        <f t="shared" si="73"/>
        <v>604584.0476302151</v>
      </c>
      <c r="O457" s="63"/>
      <c r="P457" s="63"/>
      <c r="Q457" s="63"/>
    </row>
    <row r="458" spans="1:17" s="67" customFormat="1" ht="13.5">
      <c r="A458" s="56" t="s">
        <v>484</v>
      </c>
      <c r="B458" s="57" t="s">
        <v>248</v>
      </c>
      <c r="C458" s="58">
        <v>1582</v>
      </c>
      <c r="D458" s="59">
        <v>3151678.68</v>
      </c>
      <c r="E458" s="60">
        <v>258700</v>
      </c>
      <c r="F458" s="61">
        <f t="shared" si="74"/>
        <v>19273.118174565134</v>
      </c>
      <c r="G458" s="62">
        <f t="shared" si="75"/>
        <v>0.0009215754230108242</v>
      </c>
      <c r="H458" s="63">
        <f t="shared" si="76"/>
        <v>12.182754851178972</v>
      </c>
      <c r="I458" s="63">
        <f t="shared" si="77"/>
        <v>3453.1181745651334</v>
      </c>
      <c r="J458" s="63">
        <f t="shared" si="78"/>
        <v>3453.1181745651334</v>
      </c>
      <c r="K458" s="63">
        <f t="shared" si="79"/>
        <v>0.00045258677657984323</v>
      </c>
      <c r="L458" s="64">
        <f t="shared" si="71"/>
        <v>109429.23058150674</v>
      </c>
      <c r="M458" s="71">
        <f t="shared" si="72"/>
        <v>15245.553026199354</v>
      </c>
      <c r="N458" s="66">
        <f t="shared" si="73"/>
        <v>124674.7836077061</v>
      </c>
      <c r="O458" s="63"/>
      <c r="P458" s="63"/>
      <c r="Q458" s="63"/>
    </row>
    <row r="459" spans="1:17" s="67" customFormat="1" ht="13.5">
      <c r="A459" s="56" t="s">
        <v>481</v>
      </c>
      <c r="B459" s="57" t="s">
        <v>176</v>
      </c>
      <c r="C459" s="58">
        <v>15927</v>
      </c>
      <c r="D459" s="59">
        <v>17560942.91</v>
      </c>
      <c r="E459" s="60">
        <v>809100</v>
      </c>
      <c r="F459" s="61">
        <f t="shared" si="74"/>
        <v>345684.2636603263</v>
      </c>
      <c r="G459" s="62">
        <f t="shared" si="75"/>
        <v>0.016529454062673418</v>
      </c>
      <c r="H459" s="63">
        <f t="shared" si="76"/>
        <v>21.70429231244593</v>
      </c>
      <c r="I459" s="63">
        <f t="shared" si="77"/>
        <v>186414.2636603263</v>
      </c>
      <c r="J459" s="63">
        <f t="shared" si="78"/>
        <v>186414.2636603263</v>
      </c>
      <c r="K459" s="63">
        <f t="shared" si="79"/>
        <v>0.024432592930057197</v>
      </c>
      <c r="L459" s="64">
        <f t="shared" si="71"/>
        <v>1962731.8555233085</v>
      </c>
      <c r="M459" s="71">
        <f t="shared" si="72"/>
        <v>823020.9329083608</v>
      </c>
      <c r="N459" s="66">
        <f t="shared" si="73"/>
        <v>2785752.7884316696</v>
      </c>
      <c r="O459" s="63"/>
      <c r="P459" s="63"/>
      <c r="Q459" s="63"/>
    </row>
    <row r="460" spans="1:17" s="67" customFormat="1" ht="13.5">
      <c r="A460" s="56" t="s">
        <v>481</v>
      </c>
      <c r="B460" s="57" t="s">
        <v>177</v>
      </c>
      <c r="C460" s="58">
        <v>1187</v>
      </c>
      <c r="D460" s="59">
        <v>3268416.48</v>
      </c>
      <c r="E460" s="60">
        <v>224000</v>
      </c>
      <c r="F460" s="61">
        <f t="shared" si="74"/>
        <v>17319.689114999997</v>
      </c>
      <c r="G460" s="62">
        <f t="shared" si="75"/>
        <v>0.0008281690423937969</v>
      </c>
      <c r="H460" s="63">
        <f t="shared" si="76"/>
        <v>14.591145</v>
      </c>
      <c r="I460" s="63">
        <f t="shared" si="77"/>
        <v>5449.689114999999</v>
      </c>
      <c r="J460" s="63">
        <f t="shared" si="78"/>
        <v>5449.689114999999</v>
      </c>
      <c r="K460" s="63">
        <f t="shared" si="79"/>
        <v>0.0007142695689036823</v>
      </c>
      <c r="L460" s="64">
        <f t="shared" si="71"/>
        <v>98338.01861219123</v>
      </c>
      <c r="M460" s="71">
        <f t="shared" si="72"/>
        <v>24060.434708261033</v>
      </c>
      <c r="N460" s="66">
        <f t="shared" si="73"/>
        <v>122398.45332045226</v>
      </c>
      <c r="O460" s="63"/>
      <c r="P460" s="63"/>
      <c r="Q460" s="63"/>
    </row>
    <row r="461" spans="1:17" s="67" customFormat="1" ht="13.5">
      <c r="A461" s="56" t="s">
        <v>485</v>
      </c>
      <c r="B461" s="57" t="s">
        <v>304</v>
      </c>
      <c r="C461" s="58">
        <v>85</v>
      </c>
      <c r="D461" s="59">
        <v>176093.83</v>
      </c>
      <c r="E461" s="60">
        <v>7600</v>
      </c>
      <c r="F461" s="61">
        <f t="shared" si="74"/>
        <v>1969.470467105263</v>
      </c>
      <c r="G461" s="62">
        <f t="shared" si="75"/>
        <v>9.417342655145169E-05</v>
      </c>
      <c r="H461" s="63">
        <f t="shared" si="76"/>
        <v>23.17024078947368</v>
      </c>
      <c r="I461" s="63">
        <f t="shared" si="77"/>
        <v>1119.470467105263</v>
      </c>
      <c r="J461" s="63">
        <f t="shared" si="78"/>
        <v>1119.470467105263</v>
      </c>
      <c r="K461" s="63">
        <f t="shared" si="79"/>
        <v>0.0001467246426477449</v>
      </c>
      <c r="L461" s="64">
        <f t="shared" si="71"/>
        <v>11182.292139564097</v>
      </c>
      <c r="M461" s="71">
        <f t="shared" si="72"/>
        <v>4942.473875707066</v>
      </c>
      <c r="N461" s="66">
        <f t="shared" si="73"/>
        <v>16124.766015271163</v>
      </c>
      <c r="O461" s="63"/>
      <c r="P461" s="63"/>
      <c r="Q461" s="63"/>
    </row>
    <row r="462" spans="1:17" s="67" customFormat="1" ht="13.5">
      <c r="A462" s="56" t="s">
        <v>479</v>
      </c>
      <c r="B462" s="57" t="s">
        <v>114</v>
      </c>
      <c r="C462" s="58">
        <v>409</v>
      </c>
      <c r="D462" s="59">
        <v>964963.1</v>
      </c>
      <c r="E462" s="60">
        <v>124600</v>
      </c>
      <c r="F462" s="61">
        <f t="shared" si="74"/>
        <v>3167.495247993579</v>
      </c>
      <c r="G462" s="62">
        <f t="shared" si="75"/>
        <v>0.0001514589256712386</v>
      </c>
      <c r="H462" s="63">
        <f t="shared" si="76"/>
        <v>7.744487158908507</v>
      </c>
      <c r="I462" s="63">
        <f t="shared" si="77"/>
        <v>-922.5047520064206</v>
      </c>
      <c r="J462" s="63">
        <f t="shared" si="78"/>
        <v>0</v>
      </c>
      <c r="K462" s="63">
        <f t="shared" si="79"/>
        <v>0</v>
      </c>
      <c r="L462" s="64">
        <f t="shared" si="71"/>
        <v>17984.45714487179</v>
      </c>
      <c r="M462" s="71">
        <f t="shared" si="72"/>
        <v>0</v>
      </c>
      <c r="N462" s="66">
        <f t="shared" si="73"/>
        <v>17984.45714487179</v>
      </c>
      <c r="O462" s="63"/>
      <c r="P462" s="63"/>
      <c r="Q462" s="63"/>
    </row>
    <row r="463" spans="1:17" s="67" customFormat="1" ht="13.5">
      <c r="A463" s="56" t="s">
        <v>486</v>
      </c>
      <c r="B463" s="57" t="s">
        <v>324</v>
      </c>
      <c r="C463" s="58">
        <v>252</v>
      </c>
      <c r="D463" s="59">
        <v>322579.54</v>
      </c>
      <c r="E463" s="60">
        <v>22450</v>
      </c>
      <c r="F463" s="61">
        <f t="shared" si="74"/>
        <v>3620.9373755011134</v>
      </c>
      <c r="G463" s="62">
        <f t="shared" si="75"/>
        <v>0.0001731409968692539</v>
      </c>
      <c r="H463" s="63">
        <f t="shared" si="76"/>
        <v>14.368799109131402</v>
      </c>
      <c r="I463" s="63">
        <f t="shared" si="77"/>
        <v>1100.9373755011134</v>
      </c>
      <c r="J463" s="63">
        <f t="shared" si="78"/>
        <v>1100.9373755011134</v>
      </c>
      <c r="K463" s="63">
        <f t="shared" si="79"/>
        <v>0.00014429558237087287</v>
      </c>
      <c r="L463" s="64">
        <f t="shared" si="71"/>
        <v>20559.01839007157</v>
      </c>
      <c r="M463" s="71">
        <f t="shared" si="72"/>
        <v>4860.65008152833</v>
      </c>
      <c r="N463" s="66">
        <f t="shared" si="73"/>
        <v>25419.6684715999</v>
      </c>
      <c r="O463" s="63"/>
      <c r="P463" s="63"/>
      <c r="Q463" s="63"/>
    </row>
    <row r="464" spans="1:17" s="67" customFormat="1" ht="13.5">
      <c r="A464" s="56" t="s">
        <v>491</v>
      </c>
      <c r="B464" s="57" t="s">
        <v>458</v>
      </c>
      <c r="C464" s="58">
        <v>10187</v>
      </c>
      <c r="D464" s="59">
        <v>33740133.11</v>
      </c>
      <c r="E464" s="60">
        <v>3810950</v>
      </c>
      <c r="F464" s="61">
        <f t="shared" si="74"/>
        <v>90190.3032030255</v>
      </c>
      <c r="G464" s="62">
        <f t="shared" si="75"/>
        <v>0.004312595713520452</v>
      </c>
      <c r="H464" s="63">
        <f t="shared" si="76"/>
        <v>8.853470423385245</v>
      </c>
      <c r="I464" s="63">
        <f t="shared" si="77"/>
        <v>-11679.696796974511</v>
      </c>
      <c r="J464" s="63">
        <f t="shared" si="78"/>
        <v>0</v>
      </c>
      <c r="K464" s="63">
        <f t="shared" si="79"/>
        <v>0</v>
      </c>
      <c r="L464" s="64">
        <f t="shared" si="71"/>
        <v>512084.0019776702</v>
      </c>
      <c r="M464" s="71">
        <f t="shared" si="72"/>
        <v>0</v>
      </c>
      <c r="N464" s="66">
        <f t="shared" si="73"/>
        <v>512084.0019776702</v>
      </c>
      <c r="O464" s="63"/>
      <c r="P464" s="63"/>
      <c r="Q464" s="63"/>
    </row>
    <row r="465" spans="1:17" s="67" customFormat="1" ht="13.5">
      <c r="A465" s="56" t="s">
        <v>490</v>
      </c>
      <c r="B465" s="57" t="s">
        <v>429</v>
      </c>
      <c r="C465" s="58">
        <v>85</v>
      </c>
      <c r="D465" s="59">
        <v>328296.91</v>
      </c>
      <c r="E465" s="60">
        <v>21550</v>
      </c>
      <c r="F465" s="61">
        <f t="shared" si="74"/>
        <v>1294.9066055684455</v>
      </c>
      <c r="G465" s="62">
        <f t="shared" si="75"/>
        <v>6.191806079211034E-05</v>
      </c>
      <c r="H465" s="63">
        <f t="shared" si="76"/>
        <v>15.23419535962877</v>
      </c>
      <c r="I465" s="63">
        <f t="shared" si="77"/>
        <v>444.9066055684454</v>
      </c>
      <c r="J465" s="63">
        <f t="shared" si="78"/>
        <v>444.9066055684454</v>
      </c>
      <c r="K465" s="63">
        <f t="shared" si="79"/>
        <v>5.8312179402507844E-05</v>
      </c>
      <c r="L465" s="64">
        <f t="shared" si="71"/>
        <v>7352.242239103215</v>
      </c>
      <c r="M465" s="71">
        <f t="shared" si="72"/>
        <v>1964.2673386798556</v>
      </c>
      <c r="N465" s="66">
        <f t="shared" si="73"/>
        <v>9316.50957778307</v>
      </c>
      <c r="O465" s="63"/>
      <c r="P465" s="63"/>
      <c r="Q465" s="63"/>
    </row>
    <row r="466" spans="1:17" s="67" customFormat="1" ht="13.5">
      <c r="A466" s="56" t="s">
        <v>487</v>
      </c>
      <c r="B466" s="57" t="s">
        <v>334</v>
      </c>
      <c r="C466" s="58">
        <v>1928</v>
      </c>
      <c r="D466" s="59">
        <v>4042787</v>
      </c>
      <c r="E466" s="60">
        <v>412600</v>
      </c>
      <c r="F466" s="61">
        <f t="shared" si="74"/>
        <v>18891.161745031506</v>
      </c>
      <c r="G466" s="62">
        <f t="shared" si="75"/>
        <v>0.0009033115564724196</v>
      </c>
      <c r="H466" s="63">
        <f t="shared" si="76"/>
        <v>9.798320407174018</v>
      </c>
      <c r="I466" s="63">
        <f t="shared" si="77"/>
        <v>-388.8382549684942</v>
      </c>
      <c r="J466" s="63">
        <f t="shared" si="78"/>
        <v>0</v>
      </c>
      <c r="K466" s="63">
        <f t="shared" si="79"/>
        <v>0</v>
      </c>
      <c r="L466" s="64">
        <f t="shared" si="71"/>
        <v>107260.55201995025</v>
      </c>
      <c r="M466" s="71">
        <f t="shared" si="72"/>
        <v>0</v>
      </c>
      <c r="N466" s="66">
        <f t="shared" si="73"/>
        <v>107260.55201995025</v>
      </c>
      <c r="O466" s="63"/>
      <c r="P466" s="63"/>
      <c r="Q466" s="63"/>
    </row>
    <row r="467" spans="1:17" s="67" customFormat="1" ht="13.5">
      <c r="A467" s="56" t="s">
        <v>488</v>
      </c>
      <c r="B467" s="57" t="s">
        <v>508</v>
      </c>
      <c r="C467" s="58">
        <v>54</v>
      </c>
      <c r="D467" s="59">
        <v>177781.53</v>
      </c>
      <c r="E467" s="60">
        <v>20950</v>
      </c>
      <c r="F467" s="61">
        <f t="shared" si="74"/>
        <v>458.24356181384246</v>
      </c>
      <c r="G467" s="62">
        <f t="shared" si="75"/>
        <v>2.1911659571407535E-05</v>
      </c>
      <c r="H467" s="63">
        <f t="shared" si="76"/>
        <v>8.485991885441527</v>
      </c>
      <c r="I467" s="63">
        <f t="shared" si="77"/>
        <v>-81.75643818615757</v>
      </c>
      <c r="J467" s="63">
        <f t="shared" si="78"/>
        <v>0</v>
      </c>
      <c r="K467" s="63">
        <f t="shared" si="79"/>
        <v>0</v>
      </c>
      <c r="L467" s="64">
        <f t="shared" si="71"/>
        <v>2601.822908676756</v>
      </c>
      <c r="M467" s="71">
        <f t="shared" si="72"/>
        <v>0</v>
      </c>
      <c r="N467" s="66">
        <f t="shared" si="73"/>
        <v>2601.822908676756</v>
      </c>
      <c r="O467" s="63"/>
      <c r="P467" s="63"/>
      <c r="Q467" s="63"/>
    </row>
    <row r="468" spans="1:17" s="67" customFormat="1" ht="13.5">
      <c r="A468" s="56" t="s">
        <v>481</v>
      </c>
      <c r="B468" s="57" t="s">
        <v>178</v>
      </c>
      <c r="C468" s="58">
        <v>3489</v>
      </c>
      <c r="D468" s="59">
        <v>3499557.07</v>
      </c>
      <c r="E468" s="60">
        <v>326950</v>
      </c>
      <c r="F468" s="61">
        <f t="shared" si="74"/>
        <v>37345.02100391497</v>
      </c>
      <c r="G468" s="62">
        <f t="shared" si="75"/>
        <v>0.0017857127848907406</v>
      </c>
      <c r="H468" s="63">
        <f t="shared" si="76"/>
        <v>10.703646031503288</v>
      </c>
      <c r="I468" s="63">
        <f t="shared" si="77"/>
        <v>2455.0210039149715</v>
      </c>
      <c r="J468" s="63">
        <f t="shared" si="78"/>
        <v>2455.0210039149715</v>
      </c>
      <c r="K468" s="63">
        <f t="shared" si="79"/>
        <v>0.0003217700601102697</v>
      </c>
      <c r="L468" s="64">
        <f t="shared" si="71"/>
        <v>212038.18071856097</v>
      </c>
      <c r="M468" s="71">
        <f t="shared" si="72"/>
        <v>10838.943529736676</v>
      </c>
      <c r="N468" s="66">
        <f t="shared" si="73"/>
        <v>222877.12424829765</v>
      </c>
      <c r="O468" s="63"/>
      <c r="P468" s="63"/>
      <c r="Q468" s="63"/>
    </row>
    <row r="469" spans="1:17" s="67" customFormat="1" ht="13.5">
      <c r="A469" s="56" t="s">
        <v>484</v>
      </c>
      <c r="B469" s="57" t="s">
        <v>249</v>
      </c>
      <c r="C469" s="58">
        <v>1722</v>
      </c>
      <c r="D469" s="59">
        <v>1701559.3</v>
      </c>
      <c r="E469" s="60">
        <v>115500</v>
      </c>
      <c r="F469" s="61">
        <f t="shared" si="74"/>
        <v>25368.70229090909</v>
      </c>
      <c r="G469" s="62">
        <f t="shared" si="75"/>
        <v>0.0012130456697886003</v>
      </c>
      <c r="H469" s="63">
        <f t="shared" si="76"/>
        <v>14.732115151515153</v>
      </c>
      <c r="I469" s="63">
        <f t="shared" si="77"/>
        <v>8148.702290909093</v>
      </c>
      <c r="J469" s="63">
        <f t="shared" si="78"/>
        <v>8148.702290909093</v>
      </c>
      <c r="K469" s="63">
        <f t="shared" si="79"/>
        <v>0.0010680187345791536</v>
      </c>
      <c r="L469" s="64">
        <f t="shared" si="71"/>
        <v>144038.83935133537</v>
      </c>
      <c r="M469" s="71">
        <f t="shared" si="72"/>
        <v>35976.606241230584</v>
      </c>
      <c r="N469" s="66">
        <f t="shared" si="73"/>
        <v>180015.44559256596</v>
      </c>
      <c r="O469" s="63"/>
      <c r="P469" s="63"/>
      <c r="Q469" s="63"/>
    </row>
    <row r="470" spans="1:17" s="67" customFormat="1" ht="13.5">
      <c r="A470" s="56" t="s">
        <v>478</v>
      </c>
      <c r="B470" s="57" t="s">
        <v>94</v>
      </c>
      <c r="C470" s="58">
        <v>18544</v>
      </c>
      <c r="D470" s="59">
        <v>37152198.76</v>
      </c>
      <c r="E470" s="60">
        <v>2420050</v>
      </c>
      <c r="F470" s="61">
        <f t="shared" si="74"/>
        <v>284684.3552015206</v>
      </c>
      <c r="G470" s="62">
        <f t="shared" si="75"/>
        <v>0.013612644445652852</v>
      </c>
      <c r="H470" s="63">
        <f t="shared" si="76"/>
        <v>15.351831061341707</v>
      </c>
      <c r="I470" s="63">
        <f t="shared" si="77"/>
        <v>99244.35520152062</v>
      </c>
      <c r="J470" s="63">
        <f t="shared" si="78"/>
        <v>99244.35520152062</v>
      </c>
      <c r="K470" s="63">
        <f t="shared" si="79"/>
        <v>0.013007571865118047</v>
      </c>
      <c r="L470" s="64">
        <f t="shared" si="71"/>
        <v>1616385.5618032436</v>
      </c>
      <c r="M470" s="71">
        <f t="shared" si="72"/>
        <v>438164.8710780915</v>
      </c>
      <c r="N470" s="66">
        <f t="shared" si="73"/>
        <v>2054550.432881335</v>
      </c>
      <c r="O470" s="63"/>
      <c r="P470" s="63"/>
      <c r="Q470" s="63"/>
    </row>
    <row r="471" spans="1:17" s="67" customFormat="1" ht="13.5">
      <c r="A471" s="56" t="s">
        <v>477</v>
      </c>
      <c r="B471" s="57" t="s">
        <v>67</v>
      </c>
      <c r="C471" s="58">
        <v>516</v>
      </c>
      <c r="D471" s="59">
        <v>551592.38</v>
      </c>
      <c r="E471" s="60">
        <v>32800</v>
      </c>
      <c r="F471" s="61">
        <f t="shared" si="74"/>
        <v>8677.489880487805</v>
      </c>
      <c r="G471" s="62">
        <f t="shared" si="75"/>
        <v>0.0004149282609513773</v>
      </c>
      <c r="H471" s="63">
        <f t="shared" si="76"/>
        <v>16.816840853658537</v>
      </c>
      <c r="I471" s="63">
        <f t="shared" si="77"/>
        <v>3517.489880487805</v>
      </c>
      <c r="J471" s="63">
        <f t="shared" si="78"/>
        <v>3517.489880487805</v>
      </c>
      <c r="K471" s="63">
        <f t="shared" si="79"/>
        <v>0.0004610237258568996</v>
      </c>
      <c r="L471" s="64">
        <f t="shared" si="71"/>
        <v>49269.19621412101</v>
      </c>
      <c r="M471" s="71">
        <f t="shared" si="72"/>
        <v>15529.75478426823</v>
      </c>
      <c r="N471" s="66">
        <f t="shared" si="73"/>
        <v>64798.95099838924</v>
      </c>
      <c r="O471" s="63"/>
      <c r="P471" s="63"/>
      <c r="Q471" s="63"/>
    </row>
    <row r="472" spans="1:17" s="67" customFormat="1" ht="13.5">
      <c r="A472" s="56" t="s">
        <v>477</v>
      </c>
      <c r="B472" s="57" t="s">
        <v>68</v>
      </c>
      <c r="C472" s="58">
        <v>62</v>
      </c>
      <c r="D472" s="59">
        <v>219091.61</v>
      </c>
      <c r="E472" s="60">
        <v>18300</v>
      </c>
      <c r="F472" s="61">
        <f t="shared" si="74"/>
        <v>742.2775857923497</v>
      </c>
      <c r="G472" s="62">
        <f t="shared" si="75"/>
        <v>3.549320737423812E-05</v>
      </c>
      <c r="H472" s="63">
        <f t="shared" si="76"/>
        <v>11.97221912568306</v>
      </c>
      <c r="I472" s="63">
        <f t="shared" si="77"/>
        <v>122.27758579234968</v>
      </c>
      <c r="J472" s="63">
        <f t="shared" si="78"/>
        <v>122.27758579234968</v>
      </c>
      <c r="K472" s="63">
        <f t="shared" si="79"/>
        <v>1.60264478665559E-05</v>
      </c>
      <c r="L472" s="64">
        <f t="shared" si="71"/>
        <v>4214.516009057156</v>
      </c>
      <c r="M472" s="71">
        <f t="shared" si="72"/>
        <v>539.8568261706461</v>
      </c>
      <c r="N472" s="66">
        <f t="shared" si="73"/>
        <v>4754.372835227802</v>
      </c>
      <c r="O472" s="63"/>
      <c r="P472" s="63"/>
      <c r="Q472" s="63"/>
    </row>
    <row r="473" spans="1:17" s="67" customFormat="1" ht="13.5">
      <c r="A473" s="56" t="s">
        <v>477</v>
      </c>
      <c r="B473" s="57" t="s">
        <v>69</v>
      </c>
      <c r="C473" s="58">
        <v>211</v>
      </c>
      <c r="D473" s="59">
        <v>847595.1</v>
      </c>
      <c r="E473" s="60">
        <v>52200</v>
      </c>
      <c r="F473" s="61">
        <f t="shared" si="74"/>
        <v>3426.102798850575</v>
      </c>
      <c r="G473" s="62">
        <f t="shared" si="75"/>
        <v>0.00016382466539826158</v>
      </c>
      <c r="H473" s="63">
        <f t="shared" si="76"/>
        <v>16.237454022988505</v>
      </c>
      <c r="I473" s="63">
        <f t="shared" si="77"/>
        <v>1316.1027988505746</v>
      </c>
      <c r="J473" s="63">
        <f t="shared" si="78"/>
        <v>1316.1027988505746</v>
      </c>
      <c r="K473" s="63">
        <f t="shared" si="79"/>
        <v>0.00017249647804321215</v>
      </c>
      <c r="L473" s="64">
        <f t="shared" si="71"/>
        <v>19452.783393719033</v>
      </c>
      <c r="M473" s="71">
        <f t="shared" si="72"/>
        <v>5810.607686582477</v>
      </c>
      <c r="N473" s="66">
        <f t="shared" si="73"/>
        <v>25263.39108030151</v>
      </c>
      <c r="O473" s="63"/>
      <c r="P473" s="63"/>
      <c r="Q473" s="63"/>
    </row>
    <row r="474" spans="1:17" s="67" customFormat="1" ht="13.5">
      <c r="A474" s="56" t="s">
        <v>483</v>
      </c>
      <c r="B474" s="57" t="s">
        <v>509</v>
      </c>
      <c r="C474" s="58">
        <v>737</v>
      </c>
      <c r="D474" s="59">
        <v>1686077.39</v>
      </c>
      <c r="E474" s="60">
        <v>234650</v>
      </c>
      <c r="F474" s="61">
        <f t="shared" si="74"/>
        <v>5295.712918943106</v>
      </c>
      <c r="G474" s="62">
        <f t="shared" si="75"/>
        <v>0.00025322310739834386</v>
      </c>
      <c r="H474" s="63">
        <f t="shared" si="76"/>
        <v>7.185499211591732</v>
      </c>
      <c r="I474" s="63">
        <f t="shared" si="77"/>
        <v>-2074.287081056894</v>
      </c>
      <c r="J474" s="63">
        <f t="shared" si="78"/>
        <v>0</v>
      </c>
      <c r="K474" s="63">
        <f t="shared" si="79"/>
        <v>0</v>
      </c>
      <c r="L474" s="64">
        <f t="shared" si="71"/>
        <v>30068.086795901407</v>
      </c>
      <c r="M474" s="71">
        <f t="shared" si="72"/>
        <v>0</v>
      </c>
      <c r="N474" s="66">
        <f t="shared" si="73"/>
        <v>30068.086795901407</v>
      </c>
      <c r="O474" s="63"/>
      <c r="P474" s="63"/>
      <c r="Q474" s="63"/>
    </row>
    <row r="475" spans="1:17" s="67" customFormat="1" ht="13.5">
      <c r="A475" s="56" t="s">
        <v>483</v>
      </c>
      <c r="B475" s="57" t="s">
        <v>213</v>
      </c>
      <c r="C475" s="58">
        <v>2313</v>
      </c>
      <c r="D475" s="59">
        <v>2972422.41</v>
      </c>
      <c r="E475" s="60">
        <v>210750</v>
      </c>
      <c r="F475" s="61">
        <f t="shared" si="74"/>
        <v>32622.60040014235</v>
      </c>
      <c r="G475" s="62">
        <f t="shared" si="75"/>
        <v>0.0015599025799131032</v>
      </c>
      <c r="H475" s="63">
        <f t="shared" si="76"/>
        <v>14.104020925266905</v>
      </c>
      <c r="I475" s="63">
        <f t="shared" si="77"/>
        <v>9492.600400142352</v>
      </c>
      <c r="J475" s="63">
        <f t="shared" si="78"/>
        <v>9492.600400142352</v>
      </c>
      <c r="K475" s="63">
        <f t="shared" si="79"/>
        <v>0.001244158235911518</v>
      </c>
      <c r="L475" s="64">
        <f t="shared" si="71"/>
        <v>185225.14255460273</v>
      </c>
      <c r="M475" s="71">
        <f t="shared" si="72"/>
        <v>41909.93051522677</v>
      </c>
      <c r="N475" s="66">
        <f t="shared" si="73"/>
        <v>227135.0730698295</v>
      </c>
      <c r="O475" s="63"/>
      <c r="P475" s="63"/>
      <c r="Q475" s="63"/>
    </row>
    <row r="476" spans="1:17" s="67" customFormat="1" ht="13.5">
      <c r="A476" s="56" t="s">
        <v>490</v>
      </c>
      <c r="B476" s="57" t="s">
        <v>430</v>
      </c>
      <c r="C476" s="58">
        <v>472</v>
      </c>
      <c r="D476" s="59">
        <v>898608.02</v>
      </c>
      <c r="E476" s="60">
        <v>72650</v>
      </c>
      <c r="F476" s="61">
        <f t="shared" si="74"/>
        <v>5838.1691044735035</v>
      </c>
      <c r="G476" s="62">
        <f t="shared" si="75"/>
        <v>0.0002791615302377137</v>
      </c>
      <c r="H476" s="63">
        <f t="shared" si="76"/>
        <v>12.369002339986235</v>
      </c>
      <c r="I476" s="63">
        <f t="shared" si="77"/>
        <v>1118.1691044735028</v>
      </c>
      <c r="J476" s="63">
        <f t="shared" si="78"/>
        <v>1118.1691044735028</v>
      </c>
      <c r="K476" s="63">
        <f t="shared" si="79"/>
        <v>0.00014655407810610597</v>
      </c>
      <c r="L476" s="64">
        <f t="shared" si="71"/>
        <v>33148.053538652406</v>
      </c>
      <c r="M476" s="71">
        <f t="shared" si="72"/>
        <v>4936.728346013078</v>
      </c>
      <c r="N476" s="66">
        <f t="shared" si="73"/>
        <v>38084.781884665485</v>
      </c>
      <c r="O476" s="63"/>
      <c r="P476" s="63"/>
      <c r="Q476" s="63"/>
    </row>
    <row r="477" spans="1:17" s="67" customFormat="1" ht="13.5">
      <c r="A477" s="56" t="s">
        <v>490</v>
      </c>
      <c r="B477" s="57" t="s">
        <v>431</v>
      </c>
      <c r="C477" s="58">
        <v>216</v>
      </c>
      <c r="D477" s="59">
        <v>267279.6</v>
      </c>
      <c r="E477" s="60">
        <v>14650</v>
      </c>
      <c r="F477" s="61">
        <f t="shared" si="74"/>
        <v>3940.7777201365184</v>
      </c>
      <c r="G477" s="62">
        <f t="shared" si="75"/>
        <v>0.00018843468200279361</v>
      </c>
      <c r="H477" s="63">
        <f t="shared" si="76"/>
        <v>18.244341296928326</v>
      </c>
      <c r="I477" s="63">
        <f t="shared" si="77"/>
        <v>1780.7777201365184</v>
      </c>
      <c r="J477" s="63">
        <f t="shared" si="78"/>
        <v>1780.7777201365184</v>
      </c>
      <c r="K477" s="63">
        <f t="shared" si="79"/>
        <v>0.00023339961374570876</v>
      </c>
      <c r="L477" s="64">
        <f t="shared" si="71"/>
        <v>22375.01321277576</v>
      </c>
      <c r="M477" s="71">
        <f t="shared" si="72"/>
        <v>7862.152346881286</v>
      </c>
      <c r="N477" s="66">
        <f t="shared" si="73"/>
        <v>30237.165559657045</v>
      </c>
      <c r="O477" s="63"/>
      <c r="P477" s="63"/>
      <c r="Q477" s="63"/>
    </row>
    <row r="478" spans="1:17" s="67" customFormat="1" ht="13.5">
      <c r="A478" s="56" t="s">
        <v>486</v>
      </c>
      <c r="B478" s="57" t="s">
        <v>325</v>
      </c>
      <c r="C478" s="58">
        <v>148</v>
      </c>
      <c r="D478" s="59">
        <v>566815.5</v>
      </c>
      <c r="E478" s="60">
        <v>53500</v>
      </c>
      <c r="F478" s="61">
        <f t="shared" si="74"/>
        <v>1568.0129719626168</v>
      </c>
      <c r="G478" s="62">
        <f t="shared" si="75"/>
        <v>7.497708491353207E-05</v>
      </c>
      <c r="H478" s="63">
        <f t="shared" si="76"/>
        <v>10.594682242990654</v>
      </c>
      <c r="I478" s="63">
        <f t="shared" si="77"/>
        <v>88.01297196261679</v>
      </c>
      <c r="J478" s="63">
        <f t="shared" si="78"/>
        <v>88.01297196261679</v>
      </c>
      <c r="K478" s="63">
        <f t="shared" si="79"/>
        <v>1.1535518121325016E-05</v>
      </c>
      <c r="L478" s="64">
        <f t="shared" si="71"/>
        <v>8902.890103695554</v>
      </c>
      <c r="M478" s="71">
        <f t="shared" si="72"/>
        <v>388.578196058538</v>
      </c>
      <c r="N478" s="66">
        <f t="shared" si="73"/>
        <v>9291.468299754091</v>
      </c>
      <c r="O478" s="63"/>
      <c r="P478" s="63"/>
      <c r="Q478" s="63"/>
    </row>
    <row r="479" spans="1:17" s="67" customFormat="1" ht="13.5">
      <c r="A479" s="56" t="s">
        <v>479</v>
      </c>
      <c r="B479" s="57" t="s">
        <v>115</v>
      </c>
      <c r="C479" s="58">
        <v>3983</v>
      </c>
      <c r="D479" s="59">
        <v>4899031.24</v>
      </c>
      <c r="E479" s="60">
        <v>272750</v>
      </c>
      <c r="F479" s="61">
        <f t="shared" si="74"/>
        <v>71541.12347908341</v>
      </c>
      <c r="G479" s="62">
        <f t="shared" si="75"/>
        <v>0.0034208549200883793</v>
      </c>
      <c r="H479" s="63">
        <f t="shared" si="76"/>
        <v>17.9616177451879</v>
      </c>
      <c r="I479" s="63">
        <f t="shared" si="77"/>
        <v>31711.12347908341</v>
      </c>
      <c r="J479" s="63">
        <f t="shared" si="78"/>
        <v>31711.12347908341</v>
      </c>
      <c r="K479" s="63">
        <f t="shared" si="79"/>
        <v>0.004156253690602744</v>
      </c>
      <c r="L479" s="64">
        <f t="shared" si="71"/>
        <v>406197.3794974308</v>
      </c>
      <c r="M479" s="71">
        <f t="shared" si="72"/>
        <v>140004.94338181894</v>
      </c>
      <c r="N479" s="66">
        <f t="shared" si="73"/>
        <v>546202.3228792497</v>
      </c>
      <c r="O479" s="63"/>
      <c r="P479" s="63"/>
      <c r="Q479" s="63"/>
    </row>
    <row r="480" spans="1:17" s="67" customFormat="1" ht="13.5">
      <c r="A480" s="56" t="s">
        <v>478</v>
      </c>
      <c r="B480" s="57" t="s">
        <v>95</v>
      </c>
      <c r="C480" s="58">
        <v>18471</v>
      </c>
      <c r="D480" s="59">
        <v>33218778.03</v>
      </c>
      <c r="E480" s="60">
        <v>2441900</v>
      </c>
      <c r="F480" s="61">
        <f t="shared" si="74"/>
        <v>251273.20897339366</v>
      </c>
      <c r="G480" s="62">
        <f t="shared" si="75"/>
        <v>0.012015036267278397</v>
      </c>
      <c r="H480" s="63">
        <f t="shared" si="76"/>
        <v>13.603660276833613</v>
      </c>
      <c r="I480" s="63">
        <f t="shared" si="77"/>
        <v>66563.20897339367</v>
      </c>
      <c r="J480" s="63">
        <f t="shared" si="78"/>
        <v>66563.20897339367</v>
      </c>
      <c r="K480" s="63">
        <f t="shared" si="79"/>
        <v>0.008724181063358075</v>
      </c>
      <c r="L480" s="64">
        <f t="shared" si="71"/>
        <v>1426683.2006453488</v>
      </c>
      <c r="M480" s="71">
        <f t="shared" si="72"/>
        <v>293877.2670662102</v>
      </c>
      <c r="N480" s="66">
        <f t="shared" si="73"/>
        <v>1720560.467711559</v>
      </c>
      <c r="O480" s="63"/>
      <c r="P480" s="63"/>
      <c r="Q480" s="63"/>
    </row>
    <row r="481" spans="1:17" s="67" customFormat="1" ht="13.5">
      <c r="A481" s="56" t="s">
        <v>481</v>
      </c>
      <c r="B481" s="57" t="s">
        <v>179</v>
      </c>
      <c r="C481" s="58">
        <v>2636</v>
      </c>
      <c r="D481" s="59">
        <v>4268367.13</v>
      </c>
      <c r="E481" s="60">
        <v>334650</v>
      </c>
      <c r="F481" s="61">
        <f t="shared" si="74"/>
        <v>33621.442565904676</v>
      </c>
      <c r="G481" s="62">
        <f t="shared" si="75"/>
        <v>0.001607663839045954</v>
      </c>
      <c r="H481" s="63">
        <f t="shared" si="76"/>
        <v>12.754720245032123</v>
      </c>
      <c r="I481" s="63">
        <f t="shared" si="77"/>
        <v>7261.442565904677</v>
      </c>
      <c r="J481" s="63">
        <f t="shared" si="78"/>
        <v>7261.442565904677</v>
      </c>
      <c r="K481" s="63">
        <f t="shared" si="79"/>
        <v>0.0009517290512759064</v>
      </c>
      <c r="L481" s="64">
        <f t="shared" si="71"/>
        <v>190896.3851984622</v>
      </c>
      <c r="M481" s="71">
        <f t="shared" si="72"/>
        <v>32059.345231977877</v>
      </c>
      <c r="N481" s="66">
        <f t="shared" si="73"/>
        <v>222955.73043044007</v>
      </c>
      <c r="O481" s="63"/>
      <c r="P481" s="63"/>
      <c r="Q481" s="63"/>
    </row>
    <row r="482" spans="1:17" s="67" customFormat="1" ht="13.5">
      <c r="A482" s="56" t="s">
        <v>485</v>
      </c>
      <c r="B482" s="57" t="s">
        <v>305</v>
      </c>
      <c r="C482" s="58">
        <v>383</v>
      </c>
      <c r="D482" s="59">
        <v>448042.27999999997</v>
      </c>
      <c r="E482" s="60">
        <v>23550</v>
      </c>
      <c r="F482" s="61">
        <f t="shared" si="74"/>
        <v>7286.632409341825</v>
      </c>
      <c r="G482" s="62">
        <f t="shared" si="75"/>
        <v>0.00034842215380724665</v>
      </c>
      <c r="H482" s="63">
        <f t="shared" si="76"/>
        <v>19.025149893842887</v>
      </c>
      <c r="I482" s="63">
        <f t="shared" si="77"/>
        <v>3456.6324093418257</v>
      </c>
      <c r="J482" s="63">
        <f t="shared" si="78"/>
        <v>3456.6324093418257</v>
      </c>
      <c r="K482" s="63">
        <f t="shared" si="79"/>
        <v>0.00045304737367189853</v>
      </c>
      <c r="L482" s="64">
        <f t="shared" si="71"/>
        <v>41372.16255628226</v>
      </c>
      <c r="M482" s="71">
        <f t="shared" si="72"/>
        <v>15261.06840966616</v>
      </c>
      <c r="N482" s="66">
        <f t="shared" si="73"/>
        <v>56633.230965948416</v>
      </c>
      <c r="O482" s="63"/>
      <c r="P482" s="63"/>
      <c r="Q482" s="63"/>
    </row>
    <row r="483" spans="1:17" s="67" customFormat="1" ht="13.5">
      <c r="A483" s="56" t="s">
        <v>481</v>
      </c>
      <c r="B483" s="57" t="s">
        <v>180</v>
      </c>
      <c r="C483" s="58">
        <v>7685</v>
      </c>
      <c r="D483" s="59">
        <v>11322903.78</v>
      </c>
      <c r="E483" s="60">
        <v>661000</v>
      </c>
      <c r="F483" s="61">
        <f t="shared" si="74"/>
        <v>131643.7451577912</v>
      </c>
      <c r="G483" s="62">
        <f t="shared" si="75"/>
        <v>0.006294759313551397</v>
      </c>
      <c r="H483" s="63">
        <f t="shared" si="76"/>
        <v>17.129960332829047</v>
      </c>
      <c r="I483" s="63">
        <f t="shared" si="77"/>
        <v>54793.74515779122</v>
      </c>
      <c r="J483" s="63">
        <f t="shared" si="78"/>
        <v>54793.74515779122</v>
      </c>
      <c r="K483" s="63">
        <f t="shared" si="79"/>
        <v>0.0071816031899415555</v>
      </c>
      <c r="L483" s="64">
        <f t="shared" si="71"/>
        <v>747449.0434296363</v>
      </c>
      <c r="M483" s="71">
        <f t="shared" si="72"/>
        <v>241914.96064636158</v>
      </c>
      <c r="N483" s="66">
        <f t="shared" si="73"/>
        <v>989364.0040759979</v>
      </c>
      <c r="O483" s="63"/>
      <c r="P483" s="63"/>
      <c r="Q483" s="63"/>
    </row>
    <row r="484" spans="1:17" s="67" customFormat="1" ht="13.5">
      <c r="A484" s="56" t="s">
        <v>480</v>
      </c>
      <c r="B484" s="57" t="s">
        <v>152</v>
      </c>
      <c r="C484" s="58">
        <v>513</v>
      </c>
      <c r="D484" s="59">
        <v>1794063.83</v>
      </c>
      <c r="E484" s="60">
        <v>198050</v>
      </c>
      <c r="F484" s="61">
        <f t="shared" si="74"/>
        <v>4647.082781065388</v>
      </c>
      <c r="G484" s="62">
        <f t="shared" si="75"/>
        <v>0.0002222078047224594</v>
      </c>
      <c r="H484" s="63">
        <f t="shared" si="76"/>
        <v>9.058640898762938</v>
      </c>
      <c r="I484" s="63">
        <f t="shared" si="77"/>
        <v>-482.91721893461266</v>
      </c>
      <c r="J484" s="63">
        <f t="shared" si="78"/>
        <v>0</v>
      </c>
      <c r="K484" s="63">
        <f t="shared" si="79"/>
        <v>0</v>
      </c>
      <c r="L484" s="64">
        <f t="shared" si="71"/>
        <v>26385.283822503625</v>
      </c>
      <c r="M484" s="71">
        <f t="shared" si="72"/>
        <v>0</v>
      </c>
      <c r="N484" s="66">
        <f t="shared" si="73"/>
        <v>26385.283822503625</v>
      </c>
      <c r="O484" s="63"/>
      <c r="P484" s="63"/>
      <c r="Q484" s="63"/>
    </row>
    <row r="485" spans="1:17" s="67" customFormat="1" ht="13.5">
      <c r="A485" s="56" t="s">
        <v>489</v>
      </c>
      <c r="B485" s="57" t="s">
        <v>392</v>
      </c>
      <c r="C485" s="58">
        <v>3945</v>
      </c>
      <c r="D485" s="59">
        <v>4124364.29</v>
      </c>
      <c r="E485" s="60">
        <v>301300</v>
      </c>
      <c r="F485" s="61">
        <f t="shared" si="74"/>
        <v>54001.38441437106</v>
      </c>
      <c r="G485" s="62">
        <f t="shared" si="75"/>
        <v>0.0025821638322397217</v>
      </c>
      <c r="H485" s="63">
        <f t="shared" si="76"/>
        <v>13.688563856621307</v>
      </c>
      <c r="I485" s="63">
        <f t="shared" si="77"/>
        <v>14551.384414371058</v>
      </c>
      <c r="J485" s="63">
        <f t="shared" si="78"/>
        <v>14551.384414371058</v>
      </c>
      <c r="K485" s="63">
        <f t="shared" si="79"/>
        <v>0.0019071933927380699</v>
      </c>
      <c r="L485" s="64">
        <f t="shared" si="71"/>
        <v>306609.95762478013</v>
      </c>
      <c r="M485" s="71">
        <f t="shared" si="72"/>
        <v>64244.5150959372</v>
      </c>
      <c r="N485" s="66">
        <f t="shared" si="73"/>
        <v>370854.4727207173</v>
      </c>
      <c r="O485" s="63"/>
      <c r="P485" s="63"/>
      <c r="Q485" s="63"/>
    </row>
    <row r="486" spans="1:17" s="67" customFormat="1" ht="13.5">
      <c r="A486" s="56" t="s">
        <v>477</v>
      </c>
      <c r="B486" s="57" t="s">
        <v>70</v>
      </c>
      <c r="C486" s="58">
        <v>218</v>
      </c>
      <c r="D486" s="59">
        <v>386543.77</v>
      </c>
      <c r="E486" s="60">
        <v>34950</v>
      </c>
      <c r="F486" s="61">
        <f t="shared" si="74"/>
        <v>2411.0598529327613</v>
      </c>
      <c r="G486" s="62">
        <f t="shared" si="75"/>
        <v>0.00011528873967074403</v>
      </c>
      <c r="H486" s="63">
        <f t="shared" si="76"/>
        <v>11.059907582260372</v>
      </c>
      <c r="I486" s="63">
        <f t="shared" si="77"/>
        <v>231.05985293276115</v>
      </c>
      <c r="J486" s="63">
        <f t="shared" si="78"/>
        <v>231.05985293276115</v>
      </c>
      <c r="K486" s="63">
        <f t="shared" si="79"/>
        <v>3.0284116774839473E-05</v>
      </c>
      <c r="L486" s="64">
        <f t="shared" si="71"/>
        <v>13689.555691127598</v>
      </c>
      <c r="M486" s="71">
        <f t="shared" si="72"/>
        <v>1020.1316786836743</v>
      </c>
      <c r="N486" s="66">
        <f t="shared" si="73"/>
        <v>14709.687369811272</v>
      </c>
      <c r="O486" s="63"/>
      <c r="P486" s="63"/>
      <c r="Q486" s="63"/>
    </row>
    <row r="487" spans="1:17" s="67" customFormat="1" ht="13.5">
      <c r="A487" s="56" t="s">
        <v>481</v>
      </c>
      <c r="B487" s="57" t="s">
        <v>181</v>
      </c>
      <c r="C487" s="58">
        <v>5960</v>
      </c>
      <c r="D487" s="59">
        <v>12147737.350000001</v>
      </c>
      <c r="E487" s="60">
        <v>664500</v>
      </c>
      <c r="F487" s="61">
        <f t="shared" si="74"/>
        <v>108954.87525357414</v>
      </c>
      <c r="G487" s="62">
        <f t="shared" si="75"/>
        <v>0.005209854178314338</v>
      </c>
      <c r="H487" s="63">
        <f t="shared" si="76"/>
        <v>18.281019337848008</v>
      </c>
      <c r="I487" s="63">
        <f t="shared" si="77"/>
        <v>49354.87525357413</v>
      </c>
      <c r="J487" s="63">
        <f t="shared" si="78"/>
        <v>49354.87525357413</v>
      </c>
      <c r="K487" s="63">
        <f t="shared" si="79"/>
        <v>0.006468751652940008</v>
      </c>
      <c r="L487" s="64">
        <f t="shared" si="71"/>
        <v>618625.8009270825</v>
      </c>
      <c r="M487" s="71">
        <f t="shared" si="72"/>
        <v>217902.29286739574</v>
      </c>
      <c r="N487" s="66">
        <f t="shared" si="73"/>
        <v>836528.0937944783</v>
      </c>
      <c r="O487" s="63"/>
      <c r="P487" s="63"/>
      <c r="Q487" s="63"/>
    </row>
    <row r="488" spans="1:17" s="67" customFormat="1" ht="13.5">
      <c r="A488" s="56" t="s">
        <v>483</v>
      </c>
      <c r="B488" s="57" t="s">
        <v>214</v>
      </c>
      <c r="C488" s="58">
        <v>3810</v>
      </c>
      <c r="D488" s="59">
        <v>8880084.037</v>
      </c>
      <c r="E488" s="60">
        <v>489350</v>
      </c>
      <c r="F488" s="61">
        <f t="shared" si="74"/>
        <v>69138.8989086952</v>
      </c>
      <c r="G488" s="62">
        <f t="shared" si="75"/>
        <v>0.003305988653790894</v>
      </c>
      <c r="H488" s="63">
        <f t="shared" si="76"/>
        <v>18.146692626954124</v>
      </c>
      <c r="I488" s="63">
        <f t="shared" si="77"/>
        <v>31038.898908695213</v>
      </c>
      <c r="J488" s="63">
        <f t="shared" si="78"/>
        <v>31038.898908695213</v>
      </c>
      <c r="K488" s="63">
        <f t="shared" si="79"/>
        <v>0.004068147829155335</v>
      </c>
      <c r="L488" s="64">
        <f t="shared" si="71"/>
        <v>392557.98892032704</v>
      </c>
      <c r="M488" s="71">
        <f t="shared" si="72"/>
        <v>137037.06483979424</v>
      </c>
      <c r="N488" s="66">
        <f t="shared" si="73"/>
        <v>529595.0537601213</v>
      </c>
      <c r="O488" s="63"/>
      <c r="P488" s="63"/>
      <c r="Q488" s="63"/>
    </row>
    <row r="489" spans="1:17" s="67" customFormat="1" ht="13.5">
      <c r="A489" s="56" t="s">
        <v>477</v>
      </c>
      <c r="B489" s="57" t="s">
        <v>71</v>
      </c>
      <c r="C489" s="58">
        <v>1161</v>
      </c>
      <c r="D489" s="59">
        <v>1044522.02</v>
      </c>
      <c r="E489" s="60">
        <v>64250</v>
      </c>
      <c r="F489" s="61">
        <f t="shared" si="74"/>
        <v>18874.553544280156</v>
      </c>
      <c r="G489" s="62">
        <f t="shared" si="75"/>
        <v>0.0009025174084007769</v>
      </c>
      <c r="H489" s="63">
        <f t="shared" si="76"/>
        <v>16.25715206225681</v>
      </c>
      <c r="I489" s="63">
        <f t="shared" si="77"/>
        <v>7264.553544280157</v>
      </c>
      <c r="J489" s="63">
        <f t="shared" si="78"/>
        <v>7264.553544280157</v>
      </c>
      <c r="K489" s="63">
        <f t="shared" si="79"/>
        <v>0.0009521367951189463</v>
      </c>
      <c r="L489" s="64">
        <f t="shared" si="71"/>
        <v>107166.25370179009</v>
      </c>
      <c r="M489" s="71">
        <f t="shared" si="72"/>
        <v>32073.0802341959</v>
      </c>
      <c r="N489" s="66">
        <f t="shared" si="73"/>
        <v>139239.33393598598</v>
      </c>
      <c r="O489" s="63"/>
      <c r="P489" s="63"/>
      <c r="Q489" s="63"/>
    </row>
    <row r="490" spans="1:17" s="67" customFormat="1" ht="13.5">
      <c r="A490" s="56" t="s">
        <v>484</v>
      </c>
      <c r="B490" s="57" t="s">
        <v>250</v>
      </c>
      <c r="C490" s="58">
        <v>1295</v>
      </c>
      <c r="D490" s="59">
        <v>2680362.3</v>
      </c>
      <c r="E490" s="60">
        <v>224600</v>
      </c>
      <c r="F490" s="61">
        <f t="shared" si="74"/>
        <v>15454.44870213713</v>
      </c>
      <c r="G490" s="62">
        <f t="shared" si="75"/>
        <v>0.0007389795450363063</v>
      </c>
      <c r="H490" s="63">
        <f t="shared" si="76"/>
        <v>11.933937221727515</v>
      </c>
      <c r="I490" s="63">
        <f t="shared" si="77"/>
        <v>2504.4487021371315</v>
      </c>
      <c r="J490" s="63">
        <f t="shared" si="78"/>
        <v>2504.4487021371315</v>
      </c>
      <c r="K490" s="63">
        <f t="shared" si="79"/>
        <v>0.00032824835638663326</v>
      </c>
      <c r="L490" s="64">
        <f t="shared" si="71"/>
        <v>87747.52560631721</v>
      </c>
      <c r="M490" s="71">
        <f t="shared" si="72"/>
        <v>11057.167336775605</v>
      </c>
      <c r="N490" s="66">
        <f t="shared" si="73"/>
        <v>98804.69294309281</v>
      </c>
      <c r="O490" s="63"/>
      <c r="P490" s="63"/>
      <c r="Q490" s="63"/>
    </row>
    <row r="491" spans="1:17" s="67" customFormat="1" ht="13.5">
      <c r="A491" s="56" t="s">
        <v>485</v>
      </c>
      <c r="B491" s="57" t="s">
        <v>306</v>
      </c>
      <c r="C491" s="58">
        <v>243</v>
      </c>
      <c r="D491" s="59">
        <v>435648.73</v>
      </c>
      <c r="E491" s="60">
        <v>36300</v>
      </c>
      <c r="F491" s="61">
        <f t="shared" si="74"/>
        <v>2916.3262090909093</v>
      </c>
      <c r="G491" s="62">
        <f t="shared" si="75"/>
        <v>0.00013944887046494486</v>
      </c>
      <c r="H491" s="63">
        <f t="shared" si="76"/>
        <v>12.001342424242424</v>
      </c>
      <c r="I491" s="63">
        <f t="shared" si="77"/>
        <v>486.32620909090895</v>
      </c>
      <c r="J491" s="63">
        <f t="shared" si="78"/>
        <v>486.32620909090895</v>
      </c>
      <c r="K491" s="63">
        <f t="shared" si="79"/>
        <v>6.374088583471897E-05</v>
      </c>
      <c r="L491" s="64">
        <f t="shared" si="71"/>
        <v>16558.36540278471</v>
      </c>
      <c r="M491" s="71">
        <f t="shared" si="72"/>
        <v>2147.1353234702674</v>
      </c>
      <c r="N491" s="66">
        <f t="shared" si="73"/>
        <v>18705.500726254977</v>
      </c>
      <c r="O491" s="63"/>
      <c r="P491" s="63"/>
      <c r="Q491" s="63"/>
    </row>
    <row r="492" spans="1:17" s="67" customFormat="1" ht="13.5">
      <c r="A492" s="56" t="s">
        <v>487</v>
      </c>
      <c r="B492" s="57" t="s">
        <v>335</v>
      </c>
      <c r="C492" s="58">
        <v>3175</v>
      </c>
      <c r="D492" s="59">
        <v>5512618.38</v>
      </c>
      <c r="E492" s="60">
        <v>439750</v>
      </c>
      <c r="F492" s="61">
        <f t="shared" si="74"/>
        <v>39801.16738260375</v>
      </c>
      <c r="G492" s="62">
        <f t="shared" si="75"/>
        <v>0.0019031574099594442</v>
      </c>
      <c r="H492" s="63">
        <f t="shared" si="76"/>
        <v>12.535800750426379</v>
      </c>
      <c r="I492" s="63">
        <f t="shared" si="77"/>
        <v>8051.167382603753</v>
      </c>
      <c r="J492" s="63">
        <f t="shared" si="78"/>
        <v>8051.167382603753</v>
      </c>
      <c r="K492" s="63">
        <f t="shared" si="79"/>
        <v>0.0010552352132739543</v>
      </c>
      <c r="L492" s="64">
        <f t="shared" si="71"/>
        <v>225983.72943470854</v>
      </c>
      <c r="M492" s="71">
        <f t="shared" si="72"/>
        <v>35545.98859616206</v>
      </c>
      <c r="N492" s="66">
        <f t="shared" si="73"/>
        <v>261529.7180308706</v>
      </c>
      <c r="O492" s="63"/>
      <c r="P492" s="63"/>
      <c r="Q492" s="63"/>
    </row>
    <row r="493" spans="1:17" s="67" customFormat="1" ht="13.5">
      <c r="A493" s="56" t="s">
        <v>478</v>
      </c>
      <c r="B493" s="57" t="s">
        <v>96</v>
      </c>
      <c r="C493" s="58">
        <v>8466</v>
      </c>
      <c r="D493" s="59">
        <v>30920532.6</v>
      </c>
      <c r="E493" s="60">
        <v>1958950</v>
      </c>
      <c r="F493" s="61">
        <f t="shared" si="74"/>
        <v>133629.35704923555</v>
      </c>
      <c r="G493" s="62">
        <f t="shared" si="75"/>
        <v>0.006389704568502828</v>
      </c>
      <c r="H493" s="63">
        <f t="shared" si="76"/>
        <v>15.784237780443606</v>
      </c>
      <c r="I493" s="63">
        <f t="shared" si="77"/>
        <v>48969.357049235565</v>
      </c>
      <c r="J493" s="63">
        <f t="shared" si="78"/>
        <v>48969.357049235565</v>
      </c>
      <c r="K493" s="63">
        <f t="shared" si="79"/>
        <v>0.0064182232804389965</v>
      </c>
      <c r="L493" s="64">
        <f t="shared" si="71"/>
        <v>758722.9836164917</v>
      </c>
      <c r="M493" s="71">
        <f t="shared" si="72"/>
        <v>216200.22594420135</v>
      </c>
      <c r="N493" s="66">
        <f t="shared" si="73"/>
        <v>974923.209560693</v>
      </c>
      <c r="O493" s="63"/>
      <c r="P493" s="63"/>
      <c r="Q493" s="63"/>
    </row>
    <row r="494" spans="1:17" s="67" customFormat="1" ht="13.5">
      <c r="A494" s="56" t="s">
        <v>491</v>
      </c>
      <c r="B494" s="57" t="s">
        <v>459</v>
      </c>
      <c r="C494" s="58">
        <v>12881</v>
      </c>
      <c r="D494" s="59">
        <v>51138493.13</v>
      </c>
      <c r="E494" s="60">
        <v>4886600</v>
      </c>
      <c r="F494" s="61">
        <f t="shared" si="74"/>
        <v>134800.2558031208</v>
      </c>
      <c r="G494" s="62">
        <f>F494/$F$495</f>
        <v>0.006445692992619829</v>
      </c>
      <c r="H494" s="63">
        <f t="shared" si="76"/>
        <v>10.46504586624647</v>
      </c>
      <c r="I494" s="63">
        <f t="shared" si="77"/>
        <v>5990.255803120781</v>
      </c>
      <c r="J494" s="63">
        <f t="shared" si="78"/>
        <v>5990.255803120781</v>
      </c>
      <c r="K494" s="63">
        <f t="shared" si="79"/>
        <v>0.0007851195434875485</v>
      </c>
      <c r="L494" s="64">
        <f t="shared" si="71"/>
        <v>765371.1320150006</v>
      </c>
      <c r="M494" s="71">
        <f t="shared" si="72"/>
        <v>26447.04231660916</v>
      </c>
      <c r="N494" s="66">
        <f t="shared" si="73"/>
        <v>791818.1743316097</v>
      </c>
      <c r="O494" s="63"/>
      <c r="P494" s="63"/>
      <c r="Q494" s="63"/>
    </row>
    <row r="495" spans="1:17" s="67" customFormat="1" ht="14.25" thickBot="1">
      <c r="A495" s="72" t="s">
        <v>464</v>
      </c>
      <c r="B495" s="73"/>
      <c r="C495" s="74">
        <f>SUM(C7:C494)</f>
        <v>1344212</v>
      </c>
      <c r="D495" s="75">
        <f>SUM(D7:D494)</f>
        <v>2678448310.476988</v>
      </c>
      <c r="E495" s="76">
        <f>SUM(E7:E494)</f>
        <v>195103150</v>
      </c>
      <c r="F495" s="77">
        <f>SUM(F7:F494)</f>
        <v>20913229.3389499</v>
      </c>
      <c r="G495" s="78">
        <f>SUM(G7:G494)</f>
        <v>1.0000000000000018</v>
      </c>
      <c r="H495" s="79"/>
      <c r="I495" s="79"/>
      <c r="J495" s="79">
        <f>SUM(J7:J494)</f>
        <v>7629737.220031108</v>
      </c>
      <c r="K495" s="79">
        <f>SUM(K7:K494)</f>
        <v>0.9999999999999994</v>
      </c>
      <c r="L495" s="80">
        <f>SUM(L7:L494)</f>
        <v>118741481.00000007</v>
      </c>
      <c r="M495" s="81">
        <f>SUM(M7:M494)</f>
        <v>33685369.99999998</v>
      </c>
      <c r="N495" s="82">
        <f t="shared" si="73"/>
        <v>152426851.00000006</v>
      </c>
      <c r="O495" s="63"/>
      <c r="P495" s="63"/>
      <c r="Q495" s="63"/>
    </row>
    <row r="496" spans="1:14" s="14" customFormat="1" ht="13.5">
      <c r="A496" s="22"/>
      <c r="B496" s="22"/>
      <c r="C496" s="23"/>
      <c r="D496"/>
      <c r="E496"/>
      <c r="F496"/>
      <c r="G496"/>
      <c r="H496"/>
      <c r="I496"/>
      <c r="J496"/>
      <c r="K496"/>
      <c r="L496" s="59"/>
      <c r="M496" s="65"/>
      <c r="N496" s="59"/>
    </row>
    <row r="497" spans="1:14" s="14" customFormat="1" ht="14.25" thickBot="1">
      <c r="A497" s="22"/>
      <c r="B497" s="26"/>
      <c r="C497" s="26"/>
      <c r="D497"/>
      <c r="E497"/>
      <c r="F497"/>
      <c r="G497"/>
      <c r="H497"/>
      <c r="I497"/>
      <c r="J497"/>
      <c r="K497"/>
      <c r="L497"/>
      <c r="M497"/>
      <c r="N497" s="44"/>
    </row>
    <row r="498" spans="2:14" s="14" customFormat="1" ht="13.5">
      <c r="B498" s="27" t="s">
        <v>530</v>
      </c>
      <c r="C498" s="28"/>
      <c r="D498" s="83"/>
      <c r="E498" s="83"/>
      <c r="F498" s="83"/>
      <c r="G498" s="83"/>
      <c r="H498" s="83"/>
      <c r="I498" s="83"/>
      <c r="J498" s="83"/>
      <c r="K498" s="83"/>
      <c r="L498" s="84"/>
      <c r="M498"/>
      <c r="N498"/>
    </row>
    <row r="499" spans="2:14" s="14" customFormat="1" ht="13.5">
      <c r="B499" s="29" t="s">
        <v>532</v>
      </c>
      <c r="C499" s="30"/>
      <c r="D499" s="85"/>
      <c r="E499" s="85"/>
      <c r="F499" s="85"/>
      <c r="G499" s="85"/>
      <c r="H499" s="85"/>
      <c r="I499" s="85"/>
      <c r="J499" s="85"/>
      <c r="K499" s="85"/>
      <c r="L499" s="86"/>
      <c r="M499"/>
      <c r="N499"/>
    </row>
    <row r="500" spans="2:14" s="14" customFormat="1" ht="13.5">
      <c r="B500" s="31"/>
      <c r="C500" s="32"/>
      <c r="D500" s="85"/>
      <c r="E500" s="85" t="s">
        <v>522</v>
      </c>
      <c r="F500" s="85"/>
      <c r="G500" s="94">
        <f>148426851-B502</f>
        <v>29685370</v>
      </c>
      <c r="H500" s="85"/>
      <c r="I500" s="85"/>
      <c r="J500" s="85"/>
      <c r="K500" s="85"/>
      <c r="L500" s="87"/>
      <c r="M500"/>
      <c r="N500"/>
    </row>
    <row r="501" spans="2:14" s="14" customFormat="1" ht="13.5">
      <c r="B501" s="33"/>
      <c r="C501" s="26"/>
      <c r="D501" s="85"/>
      <c r="E501" s="85" t="s">
        <v>511</v>
      </c>
      <c r="F501" s="85"/>
      <c r="G501" s="94">
        <v>4000000</v>
      </c>
      <c r="H501" s="85"/>
      <c r="I501" s="85"/>
      <c r="J501" s="85"/>
      <c r="K501" s="85"/>
      <c r="L501" s="98" t="s">
        <v>513</v>
      </c>
      <c r="M501"/>
      <c r="N501"/>
    </row>
    <row r="502" spans="1:14" s="14" customFormat="1" ht="14.25" thickBot="1">
      <c r="A502" s="34"/>
      <c r="B502" s="88">
        <v>118741481</v>
      </c>
      <c r="C502" s="89" t="s">
        <v>473</v>
      </c>
      <c r="D502" s="90"/>
      <c r="E502" s="91" t="s">
        <v>474</v>
      </c>
      <c r="F502" s="95"/>
      <c r="G502" s="92">
        <f>SUM(G500+G501)</f>
        <v>33685370</v>
      </c>
      <c r="H502" s="95"/>
      <c r="I502" s="96"/>
      <c r="J502" s="95"/>
      <c r="K502" s="92"/>
      <c r="L502" s="93">
        <f>G502+B502</f>
        <v>152426851</v>
      </c>
      <c r="M502"/>
      <c r="N502"/>
    </row>
    <row r="503" spans="1:14" s="14" customFormat="1" ht="12" customHeight="1">
      <c r="A503" s="22"/>
      <c r="B503" s="26"/>
      <c r="C503" s="26"/>
      <c r="D503"/>
      <c r="E503"/>
      <c r="F503"/>
      <c r="G503"/>
      <c r="H503"/>
      <c r="I503"/>
      <c r="J503"/>
      <c r="K503"/>
      <c r="L503"/>
      <c r="M503"/>
      <c r="N503"/>
    </row>
    <row r="504" spans="1:14" s="14" customFormat="1" ht="13.5">
      <c r="A504" s="35"/>
      <c r="B504" s="35" t="s">
        <v>471</v>
      </c>
      <c r="C504" s="22"/>
      <c r="D504"/>
      <c r="E504"/>
      <c r="F504"/>
      <c r="G504"/>
      <c r="H504"/>
      <c r="I504"/>
      <c r="J504"/>
      <c r="K504"/>
      <c r="L504"/>
      <c r="M504"/>
      <c r="N504"/>
    </row>
    <row r="505" spans="1:14" s="14" customFormat="1" ht="13.5">
      <c r="A505" s="37"/>
      <c r="B505" s="37" t="s">
        <v>516</v>
      </c>
      <c r="C505" s="38"/>
      <c r="D505"/>
      <c r="E505"/>
      <c r="F505"/>
      <c r="G505"/>
      <c r="H505"/>
      <c r="I505"/>
      <c r="J505"/>
      <c r="K505"/>
      <c r="L505" s="97"/>
      <c r="M505"/>
      <c r="N505"/>
    </row>
    <row r="506" spans="1:14" s="14" customFormat="1" ht="13.5">
      <c r="A506" s="37"/>
      <c r="B506" s="37" t="s">
        <v>517</v>
      </c>
      <c r="C506" s="38"/>
      <c r="D506"/>
      <c r="E506"/>
      <c r="F506"/>
      <c r="G506"/>
      <c r="H506"/>
      <c r="I506"/>
      <c r="J506"/>
      <c r="K506"/>
      <c r="L506"/>
      <c r="M506"/>
      <c r="N506"/>
    </row>
    <row r="507" spans="1:14" s="14" customFormat="1" ht="13.5">
      <c r="A507" s="39"/>
      <c r="B507" s="39" t="s">
        <v>518</v>
      </c>
      <c r="C507" s="22"/>
      <c r="D507"/>
      <c r="E507"/>
      <c r="F507"/>
      <c r="G507"/>
      <c r="H507"/>
      <c r="I507"/>
      <c r="J507"/>
      <c r="K507"/>
      <c r="L507"/>
      <c r="M507"/>
      <c r="N507"/>
    </row>
    <row r="508" spans="1:14" s="13" customFormat="1" ht="15">
      <c r="A508" s="40"/>
      <c r="B508" s="43" t="s">
        <v>533</v>
      </c>
      <c r="C508" s="40"/>
      <c r="D508"/>
      <c r="E508"/>
      <c r="F508"/>
      <c r="G508"/>
      <c r="H508"/>
      <c r="I508"/>
      <c r="J508"/>
      <c r="K508"/>
      <c r="L508"/>
      <c r="M508"/>
      <c r="N508"/>
    </row>
    <row r="509" spans="1:14" s="13" customFormat="1" ht="15">
      <c r="A509" s="40"/>
      <c r="B509" s="42" t="s">
        <v>534</v>
      </c>
      <c r="C509" s="40"/>
      <c r="D509"/>
      <c r="E509"/>
      <c r="F509"/>
      <c r="G509"/>
      <c r="H509"/>
      <c r="I509"/>
      <c r="J509"/>
      <c r="K509"/>
      <c r="L509"/>
      <c r="M509"/>
      <c r="N509"/>
    </row>
    <row r="510" spans="4:14" ht="13.5">
      <c r="D510"/>
      <c r="E510"/>
      <c r="F510"/>
      <c r="G510"/>
      <c r="H510"/>
      <c r="I510"/>
      <c r="J510"/>
      <c r="K510"/>
      <c r="L510"/>
      <c r="M510"/>
      <c r="N510"/>
    </row>
    <row r="511" spans="4:14" ht="13.5">
      <c r="D511"/>
      <c r="E511"/>
      <c r="F511"/>
      <c r="G511"/>
      <c r="H511"/>
      <c r="I511"/>
      <c r="J511"/>
      <c r="K511"/>
      <c r="L511"/>
      <c r="M511"/>
      <c r="N511"/>
    </row>
    <row r="512" spans="4:14" ht="13.5">
      <c r="D512"/>
      <c r="E512"/>
      <c r="F512"/>
      <c r="G512"/>
      <c r="H512"/>
      <c r="I512"/>
      <c r="J512"/>
      <c r="K512"/>
      <c r="L512"/>
      <c r="M512"/>
      <c r="N512"/>
    </row>
    <row r="513" spans="4:14" ht="13.5">
      <c r="D513"/>
      <c r="E513"/>
      <c r="F513"/>
      <c r="G513"/>
      <c r="H513"/>
      <c r="I513"/>
      <c r="J513"/>
      <c r="K513"/>
      <c r="L513"/>
      <c r="M513"/>
      <c r="N513"/>
    </row>
    <row r="514" spans="4:14" ht="13.5">
      <c r="D514"/>
      <c r="E514"/>
      <c r="F514"/>
      <c r="G514"/>
      <c r="H514"/>
      <c r="I514"/>
      <c r="J514"/>
      <c r="K514"/>
      <c r="L514"/>
      <c r="M514"/>
      <c r="N514"/>
    </row>
    <row r="515" spans="4:14" ht="13.5">
      <c r="D515"/>
      <c r="E515"/>
      <c r="F515"/>
      <c r="G515"/>
      <c r="H515"/>
      <c r="I515"/>
      <c r="J515"/>
      <c r="K515"/>
      <c r="L515"/>
      <c r="M515"/>
      <c r="N515"/>
    </row>
    <row r="516" spans="4:14" ht="13.5">
      <c r="D516"/>
      <c r="E516"/>
      <c r="F516"/>
      <c r="G516"/>
      <c r="H516"/>
      <c r="I516"/>
      <c r="J516"/>
      <c r="K516"/>
      <c r="L516"/>
      <c r="M516"/>
      <c r="N516"/>
    </row>
    <row r="517" spans="4:14" ht="13.5">
      <c r="D517"/>
      <c r="E517"/>
      <c r="F517"/>
      <c r="G517"/>
      <c r="H517"/>
      <c r="I517"/>
      <c r="J517"/>
      <c r="K517"/>
      <c r="L517"/>
      <c r="M517"/>
      <c r="N517"/>
    </row>
    <row r="518" spans="4:14" ht="13.5">
      <c r="D518"/>
      <c r="E518"/>
      <c r="F518"/>
      <c r="G518"/>
      <c r="H518"/>
      <c r="I518"/>
      <c r="J518"/>
      <c r="K518"/>
      <c r="L518"/>
      <c r="M518"/>
      <c r="N518"/>
    </row>
    <row r="519" spans="4:14" ht="13.5">
      <c r="D519"/>
      <c r="E519"/>
      <c r="F519"/>
      <c r="G519"/>
      <c r="H519"/>
      <c r="I519"/>
      <c r="J519"/>
      <c r="K519"/>
      <c r="L519"/>
      <c r="M519"/>
      <c r="N519"/>
    </row>
    <row r="520" spans="4:14" ht="13.5">
      <c r="D520"/>
      <c r="E520"/>
      <c r="F520"/>
      <c r="G520"/>
      <c r="H520"/>
      <c r="I520"/>
      <c r="J520"/>
      <c r="K520"/>
      <c r="L520"/>
      <c r="M520"/>
      <c r="N520"/>
    </row>
    <row r="521" spans="4:14" ht="13.5">
      <c r="D521"/>
      <c r="E521"/>
      <c r="F521"/>
      <c r="G521"/>
      <c r="H521"/>
      <c r="I521"/>
      <c r="J521"/>
      <c r="K521"/>
      <c r="L521"/>
      <c r="M521"/>
      <c r="N521"/>
    </row>
    <row r="522" spans="4:14" ht="13.5">
      <c r="D522"/>
      <c r="E522"/>
      <c r="F522"/>
      <c r="G522"/>
      <c r="H522"/>
      <c r="I522"/>
      <c r="J522"/>
      <c r="K522"/>
      <c r="L522"/>
      <c r="M522"/>
      <c r="N522"/>
    </row>
    <row r="523" spans="4:14" ht="13.5">
      <c r="D523"/>
      <c r="E523"/>
      <c r="F523"/>
      <c r="G523"/>
      <c r="H523"/>
      <c r="I523"/>
      <c r="J523"/>
      <c r="K523"/>
      <c r="L523"/>
      <c r="M523"/>
      <c r="N523"/>
    </row>
    <row r="524" spans="4:14" ht="13.5">
      <c r="D524"/>
      <c r="E524"/>
      <c r="F524"/>
      <c r="G524"/>
      <c r="H524"/>
      <c r="I524"/>
      <c r="J524"/>
      <c r="K524"/>
      <c r="L524"/>
      <c r="M524"/>
      <c r="N524"/>
    </row>
    <row r="525" spans="4:14" ht="13.5">
      <c r="D525"/>
      <c r="E525"/>
      <c r="F525"/>
      <c r="G525"/>
      <c r="H525"/>
      <c r="I525"/>
      <c r="J525"/>
      <c r="K525"/>
      <c r="L525"/>
      <c r="M525"/>
      <c r="N525"/>
    </row>
    <row r="526" spans="4:14" ht="13.5">
      <c r="D526"/>
      <c r="E526"/>
      <c r="F526"/>
      <c r="G526"/>
      <c r="H526"/>
      <c r="I526"/>
      <c r="J526"/>
      <c r="K526"/>
      <c r="L526"/>
      <c r="M526"/>
      <c r="N526"/>
    </row>
    <row r="527" spans="4:14" ht="13.5">
      <c r="D527"/>
      <c r="E527"/>
      <c r="F527"/>
      <c r="G527"/>
      <c r="H527"/>
      <c r="I527"/>
      <c r="J527"/>
      <c r="K527"/>
      <c r="L527"/>
      <c r="M527"/>
      <c r="N527"/>
    </row>
    <row r="528" spans="4:14" ht="13.5">
      <c r="D528"/>
      <c r="E528"/>
      <c r="F528"/>
      <c r="G528"/>
      <c r="H528"/>
      <c r="I528"/>
      <c r="J528"/>
      <c r="K528"/>
      <c r="L528"/>
      <c r="M528"/>
      <c r="N528"/>
    </row>
    <row r="529" spans="4:14" ht="13.5">
      <c r="D529"/>
      <c r="E529"/>
      <c r="F529"/>
      <c r="G529"/>
      <c r="H529"/>
      <c r="I529"/>
      <c r="J529"/>
      <c r="K529"/>
      <c r="L529"/>
      <c r="M529"/>
      <c r="N529"/>
    </row>
    <row r="530" spans="4:14" ht="13.5">
      <c r="D530"/>
      <c r="E530"/>
      <c r="F530"/>
      <c r="G530"/>
      <c r="H530"/>
      <c r="I530"/>
      <c r="J530"/>
      <c r="K530"/>
      <c r="L530"/>
      <c r="M530"/>
      <c r="N530"/>
    </row>
  </sheetData>
  <sheetProtection/>
  <mergeCells count="1">
    <mergeCell ref="L5:N5"/>
  </mergeCells>
  <conditionalFormatting sqref="A7:B7 D7:IV7">
    <cfRule type="expression" priority="4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A8:B495 D8:IV495">
    <cfRule type="expression" priority="2" dxfId="0" stopIfTrue="1">
      <formula>MOD(ROW(),2)=1</formula>
    </cfRule>
  </conditionalFormatting>
  <conditionalFormatting sqref="C8:C495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2021-05-05T17:32:14Z</dcterms:modified>
  <cp:category/>
  <cp:version/>
  <cp:contentType/>
  <cp:contentStatus/>
</cp:coreProperties>
</file>